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50" activeTab="3"/>
  </bookViews>
  <sheets>
    <sheet name="General Account" sheetId="1" r:id="rId1"/>
    <sheet name="Grant applications" sheetId="2" r:id="rId2"/>
    <sheet name="LPAC, Burial, Lakes &amp; allotment" sheetId="3" r:id="rId3"/>
    <sheet name="Increase explanation" sheetId="4" r:id="rId4"/>
  </sheets>
  <definedNames>
    <definedName name="_xlnm.Print_Area" localSheetId="0">'General Account'!$A$1:$J$86</definedName>
    <definedName name="_xlnm.Print_Area" localSheetId="2">'LPAC, Burial, Lakes &amp; allotment'!$A$1:$L$65</definedName>
  </definedNames>
  <calcPr fullCalcOnLoad="1"/>
</workbook>
</file>

<file path=xl/sharedStrings.xml><?xml version="1.0" encoding="utf-8"?>
<sst xmlns="http://schemas.openxmlformats.org/spreadsheetml/2006/main" count="359" uniqueCount="176">
  <si>
    <t>Budget</t>
  </si>
  <si>
    <t>Actual to</t>
  </si>
  <si>
    <t>Est to</t>
  </si>
  <si>
    <t>Total</t>
  </si>
  <si>
    <t>Over(-)/</t>
  </si>
  <si>
    <t>Unspent</t>
  </si>
  <si>
    <t>Description</t>
  </si>
  <si>
    <t>for year</t>
  </si>
  <si>
    <t>under</t>
  </si>
  <si>
    <t>b/fwd</t>
  </si>
  <si>
    <t>budget</t>
  </si>
  <si>
    <t>£</t>
  </si>
  <si>
    <t>4</t>
  </si>
  <si>
    <t>General</t>
  </si>
  <si>
    <t>5</t>
  </si>
  <si>
    <t>Grants</t>
  </si>
  <si>
    <t>1</t>
  </si>
  <si>
    <t>2</t>
  </si>
  <si>
    <t>3</t>
  </si>
  <si>
    <t>6</t>
  </si>
  <si>
    <t>7</t>
  </si>
  <si>
    <t>8</t>
  </si>
  <si>
    <t>9</t>
  </si>
  <si>
    <t>10</t>
  </si>
  <si>
    <t>11</t>
  </si>
  <si>
    <t>Administration/Financial</t>
  </si>
  <si>
    <t>Clerk's expenses</t>
  </si>
  <si>
    <t>Stationery &amp; printing</t>
  </si>
  <si>
    <t>Hire of halls</t>
  </si>
  <si>
    <t>Insurances</t>
  </si>
  <si>
    <t>Audit fees</t>
  </si>
  <si>
    <t>Major Items</t>
  </si>
  <si>
    <t xml:space="preserve">  Total payments</t>
  </si>
  <si>
    <t>Receipts</t>
  </si>
  <si>
    <t xml:space="preserve">  Total receipts</t>
  </si>
  <si>
    <t>Net Expenditure</t>
  </si>
  <si>
    <t>Payments</t>
  </si>
  <si>
    <t>Water rates</t>
  </si>
  <si>
    <t>Millennium cup</t>
  </si>
  <si>
    <t>Sundries</t>
  </si>
  <si>
    <t>Rents</t>
  </si>
  <si>
    <t>Business rates</t>
  </si>
  <si>
    <t>Light &amp; heat</t>
  </si>
  <si>
    <t>Telephone</t>
  </si>
  <si>
    <t>Cleaning</t>
  </si>
  <si>
    <t>Repairs</t>
  </si>
  <si>
    <t>Rates</t>
  </si>
  <si>
    <t>Groundsman</t>
  </si>
  <si>
    <t>F M H repairs</t>
  </si>
  <si>
    <t>Expenses</t>
  </si>
  <si>
    <t>Memorial maintenance</t>
  </si>
  <si>
    <t>F M H rent</t>
  </si>
  <si>
    <t>Fees</t>
  </si>
  <si>
    <t>Memorials</t>
  </si>
  <si>
    <t>Burial account</t>
  </si>
  <si>
    <t>Allotments account</t>
  </si>
  <si>
    <t xml:space="preserve"> </t>
  </si>
  <si>
    <t>Roof Space Insulation</t>
  </si>
  <si>
    <t>Pest Control</t>
  </si>
  <si>
    <t>Council Elections</t>
  </si>
  <si>
    <t>Lakes Day to Day Maintenance</t>
  </si>
  <si>
    <t>Hire/Purchase of Dehumidifier</t>
  </si>
  <si>
    <t>Major Projects</t>
  </si>
  <si>
    <t>Gutter Cleaning</t>
  </si>
  <si>
    <t>Hedge Maintenance</t>
  </si>
  <si>
    <t>Wall repairs/removal of ivy</t>
  </si>
  <si>
    <t>Lucy Plackett Activity Centre account</t>
  </si>
  <si>
    <t>Communication/website</t>
  </si>
  <si>
    <t>Amenity Areas</t>
  </si>
  <si>
    <t>Dog Bins</t>
  </si>
  <si>
    <t>Maintenance</t>
  </si>
  <si>
    <t>1.</t>
  </si>
  <si>
    <t>Maintenance of Common Areas</t>
  </si>
  <si>
    <t>from general account</t>
  </si>
  <si>
    <t>Vandalism repairs</t>
  </si>
  <si>
    <t>Flooding</t>
  </si>
  <si>
    <t>PRECEPT</t>
  </si>
  <si>
    <t>Lakes Maintenance</t>
  </si>
  <si>
    <t>Other precept items</t>
  </si>
  <si>
    <t>Play Equipment</t>
  </si>
  <si>
    <t>Clerk Equipment</t>
  </si>
  <si>
    <t>Village Seating</t>
  </si>
  <si>
    <t>Salt Bins</t>
  </si>
  <si>
    <t>1 LUCY PLACKETT ACTIVITY CENTRE BUDGET</t>
  </si>
  <si>
    <t>2  BURIAL BUDGET</t>
  </si>
  <si>
    <t>3  ADDERBURY LAKES MAINTENANCE BUDGET</t>
  </si>
  <si>
    <t>4  ALLOTMENTS BUDGET</t>
  </si>
  <si>
    <t>Total grants</t>
  </si>
  <si>
    <t>Refunded bank charges</t>
  </si>
  <si>
    <t>Library</t>
  </si>
  <si>
    <t>Bank Interest</t>
  </si>
  <si>
    <t>Rent - The Pound</t>
  </si>
  <si>
    <t>VAT Refund</t>
  </si>
  <si>
    <t>Adderbury Park FC Rent</t>
  </si>
  <si>
    <t>Add Green Assocn</t>
  </si>
  <si>
    <t>Village seating</t>
  </si>
  <si>
    <t>Clerk/Councillor Training</t>
  </si>
  <si>
    <t>Parish Noticeboards / Village Maps</t>
  </si>
  <si>
    <t>Grass Cutting Grant - OCC</t>
  </si>
  <si>
    <t xml:space="preserve">Receipts </t>
  </si>
  <si>
    <t>Misc</t>
  </si>
  <si>
    <t>The Adderbury Plan</t>
  </si>
  <si>
    <t>Future Projects</t>
  </si>
  <si>
    <t xml:space="preserve">Traffic Calming </t>
  </si>
  <si>
    <t>Day of Dance</t>
  </si>
  <si>
    <t>Weed Control</t>
  </si>
  <si>
    <t>Wooden Bollard at LPPF</t>
  </si>
  <si>
    <t>Grass cutting/maintenance</t>
  </si>
  <si>
    <t>Biodiversity project or trees/bushes The Rise</t>
  </si>
  <si>
    <t>Clerk's Pension</t>
  </si>
  <si>
    <t>Clerk's salary and HMRC payments</t>
  </si>
  <si>
    <t>CDC Support Grant</t>
  </si>
  <si>
    <t>Contingency</t>
  </si>
  <si>
    <t>Defibrillator</t>
  </si>
  <si>
    <t>Street Lighting</t>
  </si>
  <si>
    <t>Play equipment contingency</t>
  </si>
  <si>
    <t>Year to 31 March 2019</t>
  </si>
  <si>
    <t>Works to Trees on PC owned land</t>
  </si>
  <si>
    <t>Milton Road land project</t>
  </si>
  <si>
    <t>Grant Applications</t>
  </si>
  <si>
    <t>19</t>
  </si>
  <si>
    <t>Cherry Tree Centre (formerly Butterfly Meadow Children's Centre)</t>
  </si>
  <si>
    <t>Budget for year</t>
  </si>
  <si>
    <t>(precept figure)</t>
  </si>
  <si>
    <t>St Mary's Church Clockface repairs</t>
  </si>
  <si>
    <t>2018/2019</t>
  </si>
  <si>
    <t>31/12/18</t>
  </si>
  <si>
    <t>Year to 31 March 2020</t>
  </si>
  <si>
    <t>Precept 18/19</t>
  </si>
  <si>
    <t>31/12/2018</t>
  </si>
  <si>
    <t>Royal British Legion - Poppy Appeal</t>
  </si>
  <si>
    <t>Litter bins/collection</t>
  </si>
  <si>
    <t>for 2019/2020</t>
  </si>
  <si>
    <t>Sundries/general</t>
  </si>
  <si>
    <t>ADDERBURY PARTY IN THE PARK</t>
  </si>
  <si>
    <t>ST. MARY’S CHURCH, ADDERBURY PCC</t>
  </si>
  <si>
    <t>ADDERBURY GARDENING CLUB</t>
  </si>
  <si>
    <t>1ST ADDERBURY GUIDES</t>
  </si>
  <si>
    <t>A. D. &amp; D. PHOTOGRAPHIC SOCIETY</t>
  </si>
  <si>
    <t>EVERGREENS</t>
  </si>
  <si>
    <t>CHRISTOPHER RAWLINS PTFA</t>
  </si>
  <si>
    <t>ADDERBURY &amp; DISTRICT WI</t>
  </si>
  <si>
    <t>WORKING FOR ADD. COMMUNITY</t>
  </si>
  <si>
    <t>ADDERBURY PARISH INSTITUTE</t>
  </si>
  <si>
    <t>1ST ADDERBURY SCOUT GROUP</t>
  </si>
  <si>
    <t>DEDDINGTON DAY CENTRE</t>
  </si>
  <si>
    <t>ADDERBURY HISTORY ASSOCIATION</t>
  </si>
  <si>
    <t xml:space="preserve"> BUDGET/PRECEPT 2019/2020</t>
  </si>
  <si>
    <t>Adderbury Park Football Club</t>
  </si>
  <si>
    <t>2.9%  increase on 2018/2019</t>
  </si>
  <si>
    <t>While it is proposed to increase the Precept by 2.9%, the tax base has increased by 1.2% so the increase in the Parish Council element of the Council Tax bill is 1.7%.</t>
  </si>
  <si>
    <t>A reminder that the Tax Base is the equivalent number of Band D properties.  For example, 90 properties in Band A (the lowest value band) would be equal to 60 properties in Band D while 90 properties in Band H (the highest value band) would be equal to 180 properties in Band D.  The Tax base is found by adding the Band D equivalents for each Band together.  The Tax Base has increased from 1,306 to 1,321.3 over the year which implies the equivalent of 15.3 more Band D houses.</t>
  </si>
  <si>
    <t>Detail</t>
  </si>
  <si>
    <t>Multiplier</t>
  </si>
  <si>
    <t>2019/20</t>
  </si>
  <si>
    <t>2018/19</t>
  </si>
  <si>
    <t>Increase</t>
  </si>
  <si>
    <t>Precept</t>
  </si>
  <si>
    <t>Tax Base</t>
  </si>
  <si>
    <t>Council Tax: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</si>
  <si>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</si>
  <si>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</si>
  <si>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</si>
  <si>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</si>
  <si>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</si>
  <si>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</si>
  <si>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</si>
  <si>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</si>
  <si>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9/9</t>
  </si>
  <si>
    <t>11/9</t>
  </si>
  <si>
    <t>13/9</t>
  </si>
  <si>
    <t>15/9</t>
  </si>
  <si>
    <t>18/9</t>
  </si>
  <si>
    <t>8/9</t>
  </si>
  <si>
    <t>7/9</t>
  </si>
  <si>
    <t>6/9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</si>
</sst>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%"/>
    <numFmt numFmtId="173" formatCode="0.0"/>
    <numFmt numFmtId="174" formatCode="0.0_)"/>
    <numFmt numFmtId="175" formatCode="&quot;£&quot;#,##0.00"/>
    <numFmt numFmtId="176" formatCode="_-&quot;£&quot;* #,##0.000_-;\-&quot;£&quot;* #,##0.000_-;_-&quot;£&quot;* &quot;-&quot;??_-;_-@_-"/>
    <numFmt numFmtId="177" formatCode="_-&quot;£&quot;* #,##0.0_-;\-&quot;£&quot;* #,##0.0_-;_-&quot;£&quot;* &quot;-&quot;??_-;_-@_-"/>
    <numFmt numFmtId="178" formatCode="_-&quot;£&quot;* #,##0_-;\-&quot;£&quot;* #,##0_-;_-&quot;£&quot;* &quot;-&quot;??_-;_-@_-"/>
    <numFmt numFmtId="179" formatCode="#,##0.0;[Red]\-#,##0.0"/>
    <numFmt numFmtId="180" formatCode="#,##0.000;[Red]\-#,##0.000"/>
    <numFmt numFmtId="181" formatCode="#,##0_ ;[Red]\-#,##0\ "/>
    <numFmt numFmtId="182" formatCode="[$-809]dd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8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56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3"/>
      <name val="Times New Roman"/>
      <family val="1"/>
    </font>
    <font>
      <sz val="12"/>
      <color theme="4"/>
      <name val="Times New Roman"/>
      <family val="1"/>
    </font>
    <font>
      <sz val="12"/>
      <color rgb="FF212121"/>
      <name val="Times New Roman"/>
      <family val="1"/>
    </font>
    <font>
      <b/>
      <sz val="12"/>
      <color rgb="FF21212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38" fontId="5" fillId="0" borderId="0" xfId="0" applyNumberFormat="1" applyFont="1" applyBorder="1" applyAlignment="1" applyProtection="1">
      <alignment horizontal="right" vertical="center"/>
      <protection locked="0"/>
    </xf>
    <xf numFmtId="38" fontId="0" fillId="0" borderId="0" xfId="0" applyNumberFormat="1" applyFont="1" applyBorder="1" applyAlignment="1" applyProtection="1">
      <alignment horizontal="right" vertical="center"/>
      <protection/>
    </xf>
    <xf numFmtId="38" fontId="0" fillId="0" borderId="10" xfId="0" applyNumberFormat="1" applyFont="1" applyBorder="1" applyAlignment="1" applyProtection="1">
      <alignment horizontal="right" vertical="center"/>
      <protection/>
    </xf>
    <xf numFmtId="38" fontId="5" fillId="33" borderId="0" xfId="0" applyNumberFormat="1" applyFont="1" applyFill="1" applyBorder="1" applyAlignment="1" applyProtection="1">
      <alignment horizontal="right" vertical="center"/>
      <protection locked="0"/>
    </xf>
    <xf numFmtId="38" fontId="0" fillId="33" borderId="10" xfId="0" applyNumberFormat="1" applyFont="1" applyFill="1" applyBorder="1" applyAlignment="1" applyProtection="1">
      <alignment horizontal="right" vertical="center"/>
      <protection/>
    </xf>
    <xf numFmtId="38" fontId="0" fillId="0" borderId="11" xfId="0" applyNumberFormat="1" applyFont="1" applyBorder="1" applyAlignment="1" applyProtection="1">
      <alignment horizontal="right" vertical="center"/>
      <protection/>
    </xf>
    <xf numFmtId="38" fontId="0" fillId="0" borderId="12" xfId="0" applyNumberFormat="1" applyFont="1" applyBorder="1" applyAlignment="1" applyProtection="1">
      <alignment horizontal="right" vertical="center"/>
      <protection/>
    </xf>
    <xf numFmtId="38" fontId="0" fillId="0" borderId="13" xfId="0" applyNumberFormat="1" applyFont="1" applyBorder="1" applyAlignment="1" applyProtection="1">
      <alignment horizontal="right" vertical="center"/>
      <protection/>
    </xf>
    <xf numFmtId="38" fontId="0" fillId="33" borderId="11" xfId="0" applyNumberFormat="1" applyFont="1" applyFill="1" applyBorder="1" applyAlignment="1" applyProtection="1">
      <alignment horizontal="right" vertical="center"/>
      <protection/>
    </xf>
    <xf numFmtId="38" fontId="0" fillId="33" borderId="12" xfId="0" applyNumberFormat="1" applyFont="1" applyFill="1" applyBorder="1" applyAlignment="1" applyProtection="1">
      <alignment horizontal="right" vertical="center"/>
      <protection/>
    </xf>
    <xf numFmtId="38" fontId="0" fillId="33" borderId="13" xfId="0" applyNumberFormat="1" applyFont="1" applyFill="1" applyBorder="1" applyAlignment="1" applyProtection="1">
      <alignment horizontal="right" vertical="center"/>
      <protection/>
    </xf>
    <xf numFmtId="38" fontId="0" fillId="0" borderId="14" xfId="0" applyNumberFormat="1" applyFont="1" applyBorder="1" applyAlignment="1" applyProtection="1">
      <alignment horizontal="right" vertical="center"/>
      <protection/>
    </xf>
    <xf numFmtId="38" fontId="0" fillId="33" borderId="14" xfId="0" applyNumberFormat="1" applyFont="1" applyFill="1" applyBorder="1" applyAlignment="1" applyProtection="1">
      <alignment horizontal="right" vertical="center"/>
      <protection/>
    </xf>
    <xf numFmtId="38" fontId="0" fillId="33" borderId="0" xfId="0" applyNumberFormat="1" applyFont="1" applyFill="1" applyBorder="1" applyAlignment="1" applyProtection="1">
      <alignment horizontal="right" vertical="center"/>
      <protection/>
    </xf>
    <xf numFmtId="38" fontId="5" fillId="33" borderId="14" xfId="0" applyNumberFormat="1" applyFont="1" applyFill="1" applyBorder="1" applyAlignment="1" applyProtection="1">
      <alignment horizontal="right" vertical="center"/>
      <protection locked="0"/>
    </xf>
    <xf numFmtId="38" fontId="0" fillId="0" borderId="15" xfId="0" applyNumberFormat="1" applyFont="1" applyBorder="1" applyAlignment="1" applyProtection="1">
      <alignment horizontal="right" vertical="center"/>
      <protection/>
    </xf>
    <xf numFmtId="38" fontId="0" fillId="0" borderId="16" xfId="0" applyNumberFormat="1" applyFont="1" applyBorder="1" applyAlignment="1" applyProtection="1">
      <alignment horizontal="right" vertical="center"/>
      <protection/>
    </xf>
    <xf numFmtId="38" fontId="0" fillId="0" borderId="17" xfId="0" applyNumberFormat="1" applyFont="1" applyBorder="1" applyAlignment="1" applyProtection="1">
      <alignment horizontal="right" vertical="center"/>
      <protection/>
    </xf>
    <xf numFmtId="38" fontId="0" fillId="33" borderId="15" xfId="0" applyNumberFormat="1" applyFont="1" applyFill="1" applyBorder="1" applyAlignment="1" applyProtection="1">
      <alignment horizontal="right" vertical="center"/>
      <protection/>
    </xf>
    <xf numFmtId="38" fontId="0" fillId="33" borderId="16" xfId="0" applyNumberFormat="1" applyFont="1" applyFill="1" applyBorder="1" applyAlignment="1" applyProtection="1">
      <alignment horizontal="right" vertical="center"/>
      <protection/>
    </xf>
    <xf numFmtId="38" fontId="0" fillId="33" borderId="17" xfId="0" applyNumberFormat="1" applyFont="1" applyFill="1" applyBorder="1" applyAlignment="1" applyProtection="1">
      <alignment horizontal="right" vertical="center"/>
      <protection/>
    </xf>
    <xf numFmtId="38" fontId="0" fillId="0" borderId="18" xfId="0" applyNumberFormat="1" applyFont="1" applyBorder="1" applyAlignment="1" applyProtection="1">
      <alignment horizontal="right" vertical="center"/>
      <protection/>
    </xf>
    <xf numFmtId="38" fontId="0" fillId="0" borderId="19" xfId="0" applyNumberFormat="1" applyFont="1" applyBorder="1" applyAlignment="1" applyProtection="1">
      <alignment horizontal="right" vertical="center"/>
      <protection/>
    </xf>
    <xf numFmtId="38" fontId="0" fillId="0" borderId="20" xfId="0" applyNumberFormat="1" applyFont="1" applyBorder="1" applyAlignment="1" applyProtection="1">
      <alignment horizontal="right" vertical="center"/>
      <protection/>
    </xf>
    <xf numFmtId="38" fontId="0" fillId="33" borderId="18" xfId="0" applyNumberFormat="1" applyFont="1" applyFill="1" applyBorder="1" applyAlignment="1" applyProtection="1">
      <alignment horizontal="right" vertical="center"/>
      <protection/>
    </xf>
    <xf numFmtId="38" fontId="0" fillId="33" borderId="19" xfId="0" applyNumberFormat="1" applyFont="1" applyFill="1" applyBorder="1" applyAlignment="1" applyProtection="1">
      <alignment horizontal="right" vertical="center"/>
      <protection/>
    </xf>
    <xf numFmtId="38" fontId="0" fillId="33" borderId="20" xfId="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left" vertical="center"/>
      <protection/>
    </xf>
    <xf numFmtId="49" fontId="7" fillId="0" borderId="15" xfId="0" applyNumberFormat="1" applyFont="1" applyBorder="1" applyAlignment="1" applyProtection="1">
      <alignment horizontal="centerContinuous" vertical="center"/>
      <protection/>
    </xf>
    <xf numFmtId="49" fontId="7" fillId="33" borderId="15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33" borderId="14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1" fontId="4" fillId="0" borderId="0" xfId="0" applyNumberFormat="1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6" fontId="1" fillId="0" borderId="18" xfId="0" applyNumberFormat="1" applyFont="1" applyBorder="1" applyAlignment="1" applyProtection="1">
      <alignment horizontal="right" vertical="center"/>
      <protection/>
    </xf>
    <xf numFmtId="6" fontId="1" fillId="0" borderId="19" xfId="0" applyNumberFormat="1" applyFont="1" applyBorder="1" applyAlignment="1" applyProtection="1">
      <alignment horizontal="right" vertical="center"/>
      <protection/>
    </xf>
    <xf numFmtId="6" fontId="1" fillId="0" borderId="20" xfId="0" applyNumberFormat="1" applyFont="1" applyBorder="1" applyAlignment="1" applyProtection="1">
      <alignment horizontal="right" vertical="center"/>
      <protection/>
    </xf>
    <xf numFmtId="6" fontId="1" fillId="33" borderId="18" xfId="0" applyNumberFormat="1" applyFont="1" applyFill="1" applyBorder="1" applyAlignment="1" applyProtection="1">
      <alignment horizontal="right" vertical="center"/>
      <protection/>
    </xf>
    <xf numFmtId="6" fontId="1" fillId="33" borderId="19" xfId="0" applyNumberFormat="1" applyFont="1" applyFill="1" applyBorder="1" applyAlignment="1" applyProtection="1">
      <alignment horizontal="right" vertical="center"/>
      <protection/>
    </xf>
    <xf numFmtId="6" fontId="1" fillId="33" borderId="20" xfId="0" applyNumberFormat="1" applyFont="1" applyFill="1" applyBorder="1" applyAlignment="1" applyProtection="1">
      <alignment horizontal="right" vertical="center"/>
      <protection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34" borderId="11" xfId="0" applyNumberFormat="1" applyFont="1" applyFill="1" applyBorder="1" applyAlignment="1" applyProtection="1">
      <alignment horizontal="right" vertical="center"/>
      <protection/>
    </xf>
    <xf numFmtId="6" fontId="1" fillId="34" borderId="11" xfId="0" applyNumberFormat="1" applyFont="1" applyFill="1" applyBorder="1" applyAlignment="1" applyProtection="1">
      <alignment horizontal="right" vertical="center"/>
      <protection/>
    </xf>
    <xf numFmtId="6" fontId="1" fillId="33" borderId="11" xfId="0" applyNumberFormat="1" applyFont="1" applyFill="1" applyBorder="1" applyAlignment="1" applyProtection="1">
      <alignment horizontal="right" vertical="center"/>
      <protection/>
    </xf>
    <xf numFmtId="6" fontId="1" fillId="33" borderId="21" xfId="0" applyNumberFormat="1" applyFont="1" applyFill="1" applyBorder="1" applyAlignment="1" applyProtection="1">
      <alignment horizontal="right" vertical="center"/>
      <protection/>
    </xf>
    <xf numFmtId="167" fontId="0" fillId="0" borderId="0" xfId="0" applyNumberFormat="1" applyFont="1" applyFill="1" applyBorder="1" applyAlignment="1" applyProtection="1">
      <alignment/>
      <protection/>
    </xf>
    <xf numFmtId="38" fontId="0" fillId="34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centerContinuous" vertical="center"/>
      <protection/>
    </xf>
    <xf numFmtId="49" fontId="7" fillId="0" borderId="17" xfId="0" applyNumberFormat="1" applyFont="1" applyBorder="1" applyAlignment="1" applyProtection="1">
      <alignment horizontal="centerContinuous" vertical="center"/>
      <protection/>
    </xf>
    <xf numFmtId="49" fontId="7" fillId="33" borderId="16" xfId="0" applyNumberFormat="1" applyFont="1" applyFill="1" applyBorder="1" applyAlignment="1" applyProtection="1">
      <alignment horizontal="centerContinuous" vertical="center"/>
      <protection/>
    </xf>
    <xf numFmtId="49" fontId="7" fillId="33" borderId="17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0" xfId="0" applyNumberFormat="1" applyAlignment="1" applyProtection="1">
      <alignment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6" fontId="1" fillId="0" borderId="18" xfId="0" applyNumberFormat="1" applyFont="1" applyBorder="1" applyAlignment="1" applyProtection="1">
      <alignment vertical="center"/>
      <protection/>
    </xf>
    <xf numFmtId="6" fontId="1" fillId="0" borderId="19" xfId="0" applyNumberFormat="1" applyFont="1" applyBorder="1" applyAlignment="1" applyProtection="1">
      <alignment vertical="center"/>
      <protection/>
    </xf>
    <xf numFmtId="6" fontId="1" fillId="33" borderId="18" xfId="0" applyNumberFormat="1" applyFont="1" applyFill="1" applyBorder="1" applyAlignment="1" applyProtection="1">
      <alignment vertical="center"/>
      <protection/>
    </xf>
    <xf numFmtId="6" fontId="1" fillId="33" borderId="19" xfId="0" applyNumberFormat="1" applyFont="1" applyFill="1" applyBorder="1" applyAlignment="1" applyProtection="1">
      <alignment vertical="center"/>
      <protection/>
    </xf>
    <xf numFmtId="6" fontId="1" fillId="33" borderId="2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38" fontId="0" fillId="0" borderId="0" xfId="0" applyNumberForma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6" fontId="1" fillId="0" borderId="2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6" fontId="1" fillId="0" borderId="0" xfId="0" applyNumberFormat="1" applyFont="1" applyBorder="1" applyAlignment="1" applyProtection="1">
      <alignment vertical="center"/>
      <protection/>
    </xf>
    <xf numFmtId="6" fontId="1" fillId="33" borderId="0" xfId="0" applyNumberFormat="1" applyFont="1" applyFill="1" applyBorder="1" applyAlignment="1" applyProtection="1">
      <alignment vertical="center"/>
      <protection/>
    </xf>
    <xf numFmtId="1" fontId="4" fillId="0" borderId="18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Border="1" applyAlignment="1" applyProtection="1">
      <alignment horizontal="right" vertical="center"/>
      <protection locked="0"/>
    </xf>
    <xf numFmtId="38" fontId="0" fillId="33" borderId="14" xfId="0" applyNumberFormat="1" applyFont="1" applyFill="1" applyBorder="1" applyAlignment="1" applyProtection="1">
      <alignment horizontal="right" vertical="center"/>
      <protection locked="0"/>
    </xf>
    <xf numFmtId="38" fontId="0" fillId="33" borderId="0" xfId="0" applyNumberFormat="1" applyFont="1" applyFill="1" applyBorder="1" applyAlignment="1" applyProtection="1">
      <alignment horizontal="right" vertical="center"/>
      <protection locked="0"/>
    </xf>
    <xf numFmtId="38" fontId="12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4" fontId="4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38" fontId="0" fillId="0" borderId="0" xfId="0" applyNumberFormat="1" applyFont="1" applyAlignment="1" applyProtection="1">
      <alignment vertical="center"/>
      <protection/>
    </xf>
    <xf numFmtId="38" fontId="0" fillId="0" borderId="18" xfId="0" applyNumberFormat="1" applyFont="1" applyFill="1" applyBorder="1" applyAlignment="1" applyProtection="1">
      <alignment horizontal="right" vertical="center"/>
      <protection/>
    </xf>
    <xf numFmtId="38" fontId="0" fillId="0" borderId="19" xfId="0" applyNumberFormat="1" applyFont="1" applyBorder="1" applyAlignment="1" applyProtection="1">
      <alignment horizontal="right" vertical="center"/>
      <protection locked="0"/>
    </xf>
    <xf numFmtId="38" fontId="0" fillId="33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/>
    </xf>
    <xf numFmtId="38" fontId="1" fillId="0" borderId="22" xfId="0" applyNumberFormat="1" applyFont="1" applyBorder="1" applyAlignment="1" applyProtection="1">
      <alignment horizontal="right" vertical="center"/>
      <protection/>
    </xf>
    <xf numFmtId="38" fontId="1" fillId="33" borderId="22" xfId="0" applyNumberFormat="1" applyFont="1" applyFill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right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8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38" fontId="0" fillId="0" borderId="0" xfId="0" applyNumberFormat="1" applyBorder="1" applyAlignment="1" applyProtection="1">
      <alignment horizontal="right" vertical="center"/>
      <protection/>
    </xf>
    <xf numFmtId="6" fontId="1" fillId="0" borderId="0" xfId="0" applyNumberFormat="1" applyFont="1" applyBorder="1" applyAlignment="1" applyProtection="1">
      <alignment horizontal="right" vertical="center"/>
      <protection/>
    </xf>
    <xf numFmtId="38" fontId="0" fillId="34" borderId="0" xfId="0" applyNumberFormat="1" applyFont="1" applyFill="1" applyBorder="1" applyAlignment="1" applyProtection="1">
      <alignment horizontal="right" vertical="center"/>
      <protection/>
    </xf>
    <xf numFmtId="38" fontId="0" fillId="33" borderId="14" xfId="0" applyNumberFormat="1" applyFont="1" applyFill="1" applyBorder="1" applyAlignment="1" applyProtection="1">
      <alignment horizontal="right" vertical="center"/>
      <protection locked="0"/>
    </xf>
    <xf numFmtId="38" fontId="0" fillId="33" borderId="10" xfId="0" applyNumberFormat="1" applyFont="1" applyFill="1" applyBorder="1" applyAlignment="1" applyProtection="1">
      <alignment horizontal="right" vertical="center"/>
      <protection/>
    </xf>
    <xf numFmtId="38" fontId="0" fillId="35" borderId="14" xfId="0" applyNumberFormat="1" applyFont="1" applyFill="1" applyBorder="1" applyAlignment="1" applyProtection="1">
      <alignment horizontal="right" vertical="center"/>
      <protection locked="0"/>
    </xf>
    <xf numFmtId="38" fontId="0" fillId="35" borderId="0" xfId="0" applyNumberFormat="1" applyFont="1" applyFill="1" applyBorder="1" applyAlignment="1" applyProtection="1">
      <alignment horizontal="right" vertical="center"/>
      <protection locked="0"/>
    </xf>
    <xf numFmtId="0" fontId="1" fillId="36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6" fontId="1" fillId="0" borderId="0" xfId="0" applyNumberFormat="1" applyFont="1" applyFill="1" applyAlignment="1" applyProtection="1">
      <alignment horizontal="left" vertical="center"/>
      <protection/>
    </xf>
    <xf numFmtId="38" fontId="0" fillId="0" borderId="19" xfId="0" applyNumberFormat="1" applyFont="1" applyFill="1" applyBorder="1" applyAlignment="1" applyProtection="1">
      <alignment horizontal="right" vertical="center"/>
      <protection/>
    </xf>
    <xf numFmtId="38" fontId="0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11" xfId="0" applyNumberFormat="1" applyFont="1" applyFill="1" applyBorder="1" applyAlignment="1" applyProtection="1">
      <alignment horizontal="right" vertical="center"/>
      <protection/>
    </xf>
    <xf numFmtId="6" fontId="1" fillId="0" borderId="20" xfId="0" applyNumberFormat="1" applyFont="1" applyFill="1" applyBorder="1" applyAlignment="1" applyProtection="1">
      <alignment horizontal="right" vertical="center"/>
      <protection/>
    </xf>
    <xf numFmtId="38" fontId="0" fillId="33" borderId="0" xfId="0" applyNumberFormat="1" applyFont="1" applyFill="1" applyBorder="1" applyAlignment="1" applyProtection="1">
      <alignment horizontal="right" vertical="center"/>
      <protection locked="0"/>
    </xf>
    <xf numFmtId="38" fontId="0" fillId="33" borderId="19" xfId="0" applyNumberFormat="1" applyFont="1" applyFill="1" applyBorder="1" applyAlignment="1" applyProtection="1">
      <alignment horizontal="right" vertical="center"/>
      <protection locked="0"/>
    </xf>
    <xf numFmtId="38" fontId="0" fillId="33" borderId="20" xfId="0" applyNumberFormat="1" applyFont="1" applyFill="1" applyBorder="1" applyAlignment="1" applyProtection="1">
      <alignment horizontal="right" vertical="center"/>
      <protection/>
    </xf>
    <xf numFmtId="38" fontId="0" fillId="33" borderId="12" xfId="0" applyNumberFormat="1" applyFont="1" applyFill="1" applyBorder="1" applyAlignment="1" applyProtection="1">
      <alignment horizontal="right" vertical="center"/>
      <protection/>
    </xf>
    <xf numFmtId="38" fontId="0" fillId="33" borderId="13" xfId="0" applyNumberFormat="1" applyFont="1" applyFill="1" applyBorder="1" applyAlignment="1" applyProtection="1">
      <alignment horizontal="right" vertical="center"/>
      <protection/>
    </xf>
    <xf numFmtId="38" fontId="0" fillId="33" borderId="0" xfId="0" applyNumberFormat="1" applyFont="1" applyFill="1" applyBorder="1" applyAlignment="1" applyProtection="1">
      <alignment horizontal="right" vertical="center"/>
      <protection/>
    </xf>
    <xf numFmtId="0" fontId="1" fillId="36" borderId="0" xfId="0" applyFont="1" applyFill="1" applyAlignment="1" applyProtection="1">
      <alignment vertical="center"/>
      <protection/>
    </xf>
    <xf numFmtId="6" fontId="0" fillId="0" borderId="0" xfId="0" applyNumberFormat="1" applyFont="1" applyAlignment="1" applyProtection="1">
      <alignment vertical="center"/>
      <protection/>
    </xf>
    <xf numFmtId="38" fontId="0" fillId="35" borderId="12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38" fontId="0" fillId="0" borderId="0" xfId="0" applyNumberFormat="1" applyFont="1" applyBorder="1" applyAlignment="1" applyProtection="1">
      <alignment horizontal="right" vertical="center"/>
      <protection/>
    </xf>
    <xf numFmtId="38" fontId="0" fillId="0" borderId="10" xfId="0" applyNumberFormat="1" applyFont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 locked="0"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11" xfId="0" applyNumberFormat="1" applyFont="1" applyBorder="1" applyAlignment="1" applyProtection="1">
      <alignment horizontal="right" vertical="center"/>
      <protection/>
    </xf>
    <xf numFmtId="38" fontId="0" fillId="0" borderId="12" xfId="0" applyNumberFormat="1" applyFont="1" applyBorder="1" applyAlignment="1" applyProtection="1">
      <alignment horizontal="right" vertical="center"/>
      <protection/>
    </xf>
    <xf numFmtId="38" fontId="0" fillId="0" borderId="13" xfId="0" applyNumberFormat="1" applyFont="1" applyBorder="1" applyAlignment="1" applyProtection="1">
      <alignment horizontal="right" vertical="center"/>
      <protection/>
    </xf>
    <xf numFmtId="38" fontId="0" fillId="33" borderId="11" xfId="0" applyNumberFormat="1" applyFont="1" applyFill="1" applyBorder="1" applyAlignment="1" applyProtection="1">
      <alignment horizontal="right" vertical="center"/>
      <protection/>
    </xf>
    <xf numFmtId="38" fontId="0" fillId="0" borderId="14" xfId="0" applyNumberFormat="1" applyFont="1" applyBorder="1" applyAlignment="1" applyProtection="1">
      <alignment horizontal="right" vertical="center"/>
      <protection/>
    </xf>
    <xf numFmtId="38" fontId="0" fillId="33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175" fontId="13" fillId="0" borderId="0" xfId="0" applyNumberFormat="1" applyFont="1" applyAlignment="1">
      <alignment/>
    </xf>
    <xf numFmtId="175" fontId="14" fillId="0" borderId="0" xfId="0" applyNumberFormat="1" applyFont="1" applyAlignment="1">
      <alignment/>
    </xf>
    <xf numFmtId="44" fontId="1" fillId="36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6" fontId="1" fillId="36" borderId="0" xfId="0" applyNumberFormat="1" applyFont="1" applyFill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8" fontId="0" fillId="33" borderId="14" xfId="0" applyNumberFormat="1" applyFont="1" applyFill="1" applyBorder="1" applyAlignment="1" applyProtection="1">
      <alignment horizontal="right" vertical="center"/>
      <protection/>
    </xf>
    <xf numFmtId="10" fontId="1" fillId="36" borderId="0" xfId="0" applyNumberFormat="1" applyFont="1" applyFill="1" applyAlignment="1" applyProtection="1">
      <alignment vertical="center"/>
      <protection/>
    </xf>
    <xf numFmtId="0" fontId="1" fillId="36" borderId="0" xfId="0" applyFont="1" applyFill="1" applyAlignment="1" applyProtection="1">
      <alignment vertical="center"/>
      <protection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56" fillId="0" borderId="0" xfId="0" applyFont="1" applyAlignment="1">
      <alignment vertical="center" wrapText="1"/>
    </xf>
    <xf numFmtId="0" fontId="57" fillId="37" borderId="21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 wrapText="1"/>
    </xf>
    <xf numFmtId="0" fontId="57" fillId="37" borderId="23" xfId="0" applyFont="1" applyFill="1" applyBorder="1" applyAlignment="1">
      <alignment vertical="center" wrapText="1"/>
    </xf>
    <xf numFmtId="0" fontId="57" fillId="37" borderId="20" xfId="0" applyFont="1" applyFill="1" applyBorder="1" applyAlignment="1">
      <alignment horizontal="center" vertical="center" wrapText="1"/>
    </xf>
    <xf numFmtId="6" fontId="57" fillId="37" borderId="20" xfId="0" applyNumberFormat="1" applyFont="1" applyFill="1" applyBorder="1" applyAlignment="1">
      <alignment horizontal="right" vertical="center" wrapText="1"/>
    </xf>
    <xf numFmtId="10" fontId="57" fillId="37" borderId="20" xfId="0" applyNumberFormat="1" applyFont="1" applyFill="1" applyBorder="1" applyAlignment="1">
      <alignment horizontal="right" vertical="center" wrapText="1"/>
    </xf>
    <xf numFmtId="4" fontId="57" fillId="37" borderId="20" xfId="0" applyNumberFormat="1" applyFont="1" applyFill="1" applyBorder="1" applyAlignment="1">
      <alignment horizontal="right" vertical="center" wrapText="1"/>
    </xf>
    <xf numFmtId="0" fontId="57" fillId="37" borderId="20" xfId="0" applyFont="1" applyFill="1" applyBorder="1" applyAlignment="1">
      <alignment horizontal="right" vertical="center" wrapText="1"/>
    </xf>
    <xf numFmtId="0" fontId="56" fillId="37" borderId="23" xfId="0" applyFont="1" applyFill="1" applyBorder="1" applyAlignment="1">
      <alignment vertical="center" wrapText="1"/>
    </xf>
    <xf numFmtId="8" fontId="56" fillId="37" borderId="20" xfId="0" applyNumberFormat="1" applyFont="1" applyFill="1" applyBorder="1" applyAlignment="1">
      <alignment horizontal="right" vertical="center" wrapText="1"/>
    </xf>
    <xf numFmtId="10" fontId="56" fillId="37" borderId="2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49" fontId="56" fillId="37" borderId="2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6" fillId="0" borderId="0" xfId="0" applyFont="1" applyAlignment="1">
      <alignment vertic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zoomScale="75" zoomScaleNormal="75" zoomScalePageLayoutView="0" workbookViewId="0" topLeftCell="A68">
      <selection activeCell="M38" sqref="M38"/>
    </sheetView>
  </sheetViews>
  <sheetFormatPr defaultColWidth="9.00390625" defaultRowHeight="15.75"/>
  <cols>
    <col min="1" max="1" width="3.50390625" style="91" customWidth="1"/>
    <col min="2" max="2" width="36.50390625" style="91" customWidth="1"/>
    <col min="3" max="3" width="10.50390625" style="91" customWidth="1"/>
    <col min="4" max="5" width="9.625" style="91" bestFit="1" customWidth="1"/>
    <col min="6" max="6" width="11.375" style="91" bestFit="1" customWidth="1"/>
    <col min="7" max="8" width="9.00390625" style="91" bestFit="1" customWidth="1"/>
    <col min="9" max="9" width="12.00390625" style="91" customWidth="1"/>
    <col min="10" max="10" width="9.625" style="91" bestFit="1" customWidth="1"/>
    <col min="11" max="16384" width="9.00390625" style="91" customWidth="1"/>
  </cols>
  <sheetData>
    <row r="1" spans="1:10" s="105" customFormat="1" ht="24.75">
      <c r="A1" s="194" t="s">
        <v>147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ht="15.75" thickBot="1">
      <c r="A2" s="63"/>
      <c r="B2" s="105"/>
      <c r="K2" s="121"/>
    </row>
    <row r="3" spans="1:14" ht="15">
      <c r="A3" s="64"/>
      <c r="B3" s="106"/>
      <c r="C3" s="29" t="s">
        <v>116</v>
      </c>
      <c r="D3" s="65"/>
      <c r="E3" s="65"/>
      <c r="F3" s="65"/>
      <c r="G3" s="66"/>
      <c r="H3" s="30" t="s">
        <v>127</v>
      </c>
      <c r="I3" s="67"/>
      <c r="J3" s="68"/>
      <c r="K3" s="121"/>
      <c r="N3" s="121"/>
    </row>
    <row r="4" spans="1:10" s="63" customFormat="1" ht="12.75">
      <c r="A4" s="31"/>
      <c r="B4" s="33"/>
      <c r="C4" s="31" t="s">
        <v>0</v>
      </c>
      <c r="D4" s="32" t="s">
        <v>1</v>
      </c>
      <c r="E4" s="32" t="s">
        <v>2</v>
      </c>
      <c r="F4" s="32" t="s">
        <v>3</v>
      </c>
      <c r="G4" s="33" t="s">
        <v>4</v>
      </c>
      <c r="H4" s="34" t="s">
        <v>5</v>
      </c>
      <c r="I4" s="35" t="s">
        <v>122</v>
      </c>
      <c r="J4" s="36" t="s">
        <v>3</v>
      </c>
    </row>
    <row r="5" spans="1:10" s="63" customFormat="1" ht="12.75">
      <c r="A5" s="31"/>
      <c r="B5" s="33" t="s">
        <v>6</v>
      </c>
      <c r="C5" s="31" t="s">
        <v>7</v>
      </c>
      <c r="D5" s="32" t="s">
        <v>126</v>
      </c>
      <c r="E5" s="103">
        <v>43555</v>
      </c>
      <c r="F5" s="32" t="s">
        <v>7</v>
      </c>
      <c r="G5" s="33" t="s">
        <v>8</v>
      </c>
      <c r="H5" s="34" t="s">
        <v>9</v>
      </c>
      <c r="I5" s="35" t="s">
        <v>123</v>
      </c>
      <c r="J5" s="36" t="s">
        <v>10</v>
      </c>
    </row>
    <row r="6" spans="1:10" s="69" customFormat="1" ht="15">
      <c r="A6" s="31"/>
      <c r="B6" s="37" t="s">
        <v>70</v>
      </c>
      <c r="C6" s="38" t="s">
        <v>11</v>
      </c>
      <c r="D6" s="39" t="s">
        <v>11</v>
      </c>
      <c r="E6" s="39" t="s">
        <v>11</v>
      </c>
      <c r="F6" s="39" t="s">
        <v>11</v>
      </c>
      <c r="G6" s="40" t="s">
        <v>11</v>
      </c>
      <c r="H6" s="41" t="s">
        <v>11</v>
      </c>
      <c r="I6" s="42" t="s">
        <v>11</v>
      </c>
      <c r="J6" s="43" t="s">
        <v>11</v>
      </c>
    </row>
    <row r="7" spans="1:10" ht="15">
      <c r="A7" s="92">
        <v>1</v>
      </c>
      <c r="B7" s="120" t="s">
        <v>107</v>
      </c>
      <c r="C7" s="54">
        <v>11550</v>
      </c>
      <c r="D7" s="96">
        <v>7220</v>
      </c>
      <c r="E7" s="100">
        <v>500</v>
      </c>
      <c r="F7" s="54">
        <f aca="true" t="shared" si="0" ref="F7:F15">SUM(D7:E7)</f>
        <v>7720</v>
      </c>
      <c r="G7" s="55">
        <f aca="true" t="shared" si="1" ref="G7:G15">C7-F7</f>
        <v>3830</v>
      </c>
      <c r="H7" s="97">
        <f aca="true" t="shared" si="2" ref="H7:H15">G7</f>
        <v>3830</v>
      </c>
      <c r="I7" s="98">
        <v>4500</v>
      </c>
      <c r="J7" s="5">
        <f aca="true" t="shared" si="3" ref="J7:J15">SUM(H7+I7)</f>
        <v>8330</v>
      </c>
    </row>
    <row r="8" spans="1:10" ht="15">
      <c r="A8" s="92">
        <v>2</v>
      </c>
      <c r="B8" s="107" t="s">
        <v>69</v>
      </c>
      <c r="C8" s="54">
        <v>1400</v>
      </c>
      <c r="D8" s="96">
        <v>1900</v>
      </c>
      <c r="E8" s="96">
        <v>0</v>
      </c>
      <c r="F8" s="2">
        <f t="shared" si="0"/>
        <v>1900</v>
      </c>
      <c r="G8" s="3">
        <f t="shared" si="1"/>
        <v>-500</v>
      </c>
      <c r="H8" s="97">
        <f t="shared" si="2"/>
        <v>-500</v>
      </c>
      <c r="I8" s="98">
        <v>2000</v>
      </c>
      <c r="J8" s="5">
        <f t="shared" si="3"/>
        <v>1500</v>
      </c>
    </row>
    <row r="9" spans="1:10" ht="15">
      <c r="A9" s="92">
        <v>3</v>
      </c>
      <c r="B9" s="120" t="s">
        <v>131</v>
      </c>
      <c r="C9" s="54">
        <v>300</v>
      </c>
      <c r="D9" s="96">
        <v>566</v>
      </c>
      <c r="E9" s="96">
        <v>0</v>
      </c>
      <c r="F9" s="2">
        <f t="shared" si="0"/>
        <v>566</v>
      </c>
      <c r="G9" s="3">
        <f t="shared" si="1"/>
        <v>-266</v>
      </c>
      <c r="H9" s="97">
        <f t="shared" si="2"/>
        <v>-266</v>
      </c>
      <c r="I9" s="98">
        <v>755</v>
      </c>
      <c r="J9" s="5">
        <f t="shared" si="3"/>
        <v>489</v>
      </c>
    </row>
    <row r="10" spans="1:10" ht="15">
      <c r="A10" s="119">
        <v>4</v>
      </c>
      <c r="B10" s="107" t="s">
        <v>13</v>
      </c>
      <c r="C10" s="54">
        <v>1000</v>
      </c>
      <c r="D10" s="96">
        <v>170</v>
      </c>
      <c r="E10" s="100">
        <v>200</v>
      </c>
      <c r="F10" s="2">
        <f t="shared" si="0"/>
        <v>370</v>
      </c>
      <c r="G10" s="3">
        <f t="shared" si="1"/>
        <v>630</v>
      </c>
      <c r="H10" s="97">
        <f t="shared" si="2"/>
        <v>630</v>
      </c>
      <c r="I10" s="139">
        <v>1000</v>
      </c>
      <c r="J10" s="5">
        <f t="shared" si="3"/>
        <v>1630</v>
      </c>
    </row>
    <row r="11" spans="1:10" ht="15">
      <c r="A11" s="119">
        <v>5</v>
      </c>
      <c r="B11" s="107" t="s">
        <v>74</v>
      </c>
      <c r="C11" s="54">
        <v>700</v>
      </c>
      <c r="D11" s="96">
        <v>0</v>
      </c>
      <c r="E11" s="100">
        <v>0</v>
      </c>
      <c r="F11" s="2">
        <f t="shared" si="0"/>
        <v>0</v>
      </c>
      <c r="G11" s="3">
        <f t="shared" si="1"/>
        <v>700</v>
      </c>
      <c r="H11" s="97">
        <f t="shared" si="2"/>
        <v>700</v>
      </c>
      <c r="I11" s="139">
        <v>0</v>
      </c>
      <c r="J11" s="5">
        <f t="shared" si="3"/>
        <v>700</v>
      </c>
    </row>
    <row r="12" spans="1:10" ht="15">
      <c r="A12" s="119">
        <v>6</v>
      </c>
      <c r="B12" s="107" t="s">
        <v>79</v>
      </c>
      <c r="C12" s="54">
        <v>300</v>
      </c>
      <c r="D12" s="96">
        <v>960</v>
      </c>
      <c r="E12" s="100">
        <v>0</v>
      </c>
      <c r="F12" s="2">
        <f t="shared" si="0"/>
        <v>960</v>
      </c>
      <c r="G12" s="3">
        <f t="shared" si="1"/>
        <v>-660</v>
      </c>
      <c r="H12" s="97">
        <f t="shared" si="2"/>
        <v>-660</v>
      </c>
      <c r="I12" s="139">
        <v>1500</v>
      </c>
      <c r="J12" s="5">
        <f t="shared" si="3"/>
        <v>840</v>
      </c>
    </row>
    <row r="13" spans="1:10" ht="15">
      <c r="A13" s="119">
        <v>7</v>
      </c>
      <c r="B13" s="120" t="s">
        <v>106</v>
      </c>
      <c r="C13" s="54">
        <v>180</v>
      </c>
      <c r="D13" s="96">
        <v>0</v>
      </c>
      <c r="E13" s="100">
        <v>0</v>
      </c>
      <c r="F13" s="2">
        <f t="shared" si="0"/>
        <v>0</v>
      </c>
      <c r="G13" s="3">
        <f t="shared" si="1"/>
        <v>180</v>
      </c>
      <c r="H13" s="97">
        <f t="shared" si="2"/>
        <v>180</v>
      </c>
      <c r="I13" s="139">
        <v>0</v>
      </c>
      <c r="J13" s="5">
        <f t="shared" si="3"/>
        <v>180</v>
      </c>
    </row>
    <row r="14" spans="1:10" ht="15">
      <c r="A14" s="92">
        <v>8</v>
      </c>
      <c r="B14" s="120" t="s">
        <v>105</v>
      </c>
      <c r="C14" s="12">
        <v>1000</v>
      </c>
      <c r="D14" s="122">
        <v>904</v>
      </c>
      <c r="E14" s="96">
        <v>0</v>
      </c>
      <c r="F14" s="2">
        <f t="shared" si="0"/>
        <v>904</v>
      </c>
      <c r="G14" s="3">
        <f t="shared" si="1"/>
        <v>96</v>
      </c>
      <c r="H14" s="97">
        <f t="shared" si="2"/>
        <v>96</v>
      </c>
      <c r="I14" s="139">
        <v>1000</v>
      </c>
      <c r="J14" s="129">
        <f t="shared" si="3"/>
        <v>1096</v>
      </c>
    </row>
    <row r="15" spans="1:12" ht="15.75" thickBot="1">
      <c r="A15" s="92">
        <v>9</v>
      </c>
      <c r="B15" s="120" t="s">
        <v>117</v>
      </c>
      <c r="C15" s="12">
        <v>2000</v>
      </c>
      <c r="D15" s="122">
        <v>80</v>
      </c>
      <c r="E15" s="96">
        <v>150</v>
      </c>
      <c r="F15" s="2">
        <f t="shared" si="0"/>
        <v>230</v>
      </c>
      <c r="G15" s="3">
        <f t="shared" si="1"/>
        <v>1770</v>
      </c>
      <c r="H15" s="97">
        <f t="shared" si="2"/>
        <v>1770</v>
      </c>
      <c r="I15" s="139">
        <v>0</v>
      </c>
      <c r="J15" s="129">
        <f t="shared" si="3"/>
        <v>1770</v>
      </c>
      <c r="L15" s="171"/>
    </row>
    <row r="16" spans="1:10" ht="15.75" thickBot="1">
      <c r="A16" s="92"/>
      <c r="B16" s="108"/>
      <c r="C16" s="6">
        <f aca="true" t="shared" si="4" ref="C16:J16">SUM(C7:C15)</f>
        <v>18430</v>
      </c>
      <c r="D16" s="7">
        <f t="shared" si="4"/>
        <v>11800</v>
      </c>
      <c r="E16" s="7">
        <f t="shared" si="4"/>
        <v>850</v>
      </c>
      <c r="F16" s="7">
        <f t="shared" si="4"/>
        <v>12650</v>
      </c>
      <c r="G16" s="8">
        <f t="shared" si="4"/>
        <v>5780</v>
      </c>
      <c r="H16" s="9">
        <f t="shared" si="4"/>
        <v>5780</v>
      </c>
      <c r="I16" s="142">
        <f t="shared" si="4"/>
        <v>10755</v>
      </c>
      <c r="J16" s="143">
        <f t="shared" si="4"/>
        <v>16535</v>
      </c>
    </row>
    <row r="17" spans="1:10" ht="15">
      <c r="A17" s="92"/>
      <c r="B17" s="102" t="s">
        <v>15</v>
      </c>
      <c r="C17" s="12"/>
      <c r="D17" s="2"/>
      <c r="E17" s="2"/>
      <c r="F17" s="2"/>
      <c r="G17" s="3"/>
      <c r="H17" s="13"/>
      <c r="I17" s="144"/>
      <c r="J17" s="129"/>
    </row>
    <row r="18" spans="1:11" ht="16.5" customHeight="1">
      <c r="A18" s="119">
        <v>1</v>
      </c>
      <c r="B18" s="123" t="s">
        <v>87</v>
      </c>
      <c r="C18" s="12">
        <v>4500</v>
      </c>
      <c r="D18" s="96">
        <v>4130</v>
      </c>
      <c r="E18" s="96">
        <v>0</v>
      </c>
      <c r="F18" s="2">
        <f>SUM(D18:E18)</f>
        <v>4130</v>
      </c>
      <c r="G18" s="55">
        <f>C18-F18</f>
        <v>370</v>
      </c>
      <c r="H18" s="97">
        <f>G18</f>
        <v>370</v>
      </c>
      <c r="I18" s="139">
        <v>4700</v>
      </c>
      <c r="J18" s="5">
        <f>SUM(H18+I18)</f>
        <v>5070</v>
      </c>
      <c r="K18" s="121"/>
    </row>
    <row r="19" spans="1:10" ht="16.5" customHeight="1" thickBot="1">
      <c r="A19" s="92"/>
      <c r="B19" s="60"/>
      <c r="C19" s="22"/>
      <c r="D19" s="96"/>
      <c r="E19" s="96"/>
      <c r="F19" s="2"/>
      <c r="G19" s="3"/>
      <c r="H19" s="97"/>
      <c r="I19" s="98"/>
      <c r="J19" s="5"/>
    </row>
    <row r="20" spans="1:10" ht="15.75" thickBot="1">
      <c r="A20" s="31"/>
      <c r="B20" s="108"/>
      <c r="C20" s="7">
        <f>SUM(C18:C19)</f>
        <v>4500</v>
      </c>
      <c r="D20" s="7">
        <f>SUM(D18:D19)</f>
        <v>4130</v>
      </c>
      <c r="E20" s="7">
        <f>SUM(E18:E19)</f>
        <v>0</v>
      </c>
      <c r="F20" s="7">
        <f>SUM(F18:F18)</f>
        <v>4130</v>
      </c>
      <c r="G20" s="7">
        <f>SUM(G18:G19)</f>
        <v>370</v>
      </c>
      <c r="H20" s="147">
        <f>SUM(H18:H19)</f>
        <v>370</v>
      </c>
      <c r="I20" s="147">
        <f>SUM(I18:I19)</f>
        <v>4700</v>
      </c>
      <c r="J20" s="147">
        <f>SUM(J18:J19)</f>
        <v>5070</v>
      </c>
    </row>
    <row r="21" spans="1:12" ht="15">
      <c r="A21" s="31"/>
      <c r="B21" s="102" t="s">
        <v>25</v>
      </c>
      <c r="C21" s="12"/>
      <c r="D21" s="2"/>
      <c r="E21" s="2"/>
      <c r="F21" s="2"/>
      <c r="G21" s="3"/>
      <c r="H21" s="13"/>
      <c r="I21" s="14"/>
      <c r="J21" s="5"/>
      <c r="L21" s="170"/>
    </row>
    <row r="22" spans="1:11" ht="15">
      <c r="A22" s="119">
        <v>1</v>
      </c>
      <c r="B22" s="120" t="s">
        <v>110</v>
      </c>
      <c r="C22" s="54">
        <v>11255</v>
      </c>
      <c r="D22" s="96">
        <v>11944</v>
      </c>
      <c r="E22" s="96">
        <v>3981</v>
      </c>
      <c r="F22" s="2">
        <f aca="true" t="shared" si="5" ref="F22:F33">SUM(D22:E22)</f>
        <v>15925</v>
      </c>
      <c r="G22" s="3">
        <f aca="true" t="shared" si="6" ref="G22:G33">C22-F22</f>
        <v>-4670</v>
      </c>
      <c r="H22" s="97">
        <f>G22</f>
        <v>-4670</v>
      </c>
      <c r="I22" s="98">
        <v>21073</v>
      </c>
      <c r="J22" s="5">
        <f aca="true" t="shared" si="7" ref="J22:J33">SUM(H22+I22)</f>
        <v>16403</v>
      </c>
      <c r="K22" s="171"/>
    </row>
    <row r="23" spans="1:11" ht="15">
      <c r="A23" s="119">
        <v>2</v>
      </c>
      <c r="B23" s="120" t="s">
        <v>109</v>
      </c>
      <c r="C23" s="148">
        <v>2546</v>
      </c>
      <c r="D23" s="96">
        <v>3566</v>
      </c>
      <c r="E23" s="96">
        <v>119</v>
      </c>
      <c r="F23" s="2">
        <f t="shared" si="5"/>
        <v>3685</v>
      </c>
      <c r="G23" s="3">
        <f t="shared" si="6"/>
        <v>-1139</v>
      </c>
      <c r="H23" s="97">
        <f aca="true" t="shared" si="8" ref="H23:H33">G23</f>
        <v>-1139</v>
      </c>
      <c r="I23" s="98">
        <v>4935</v>
      </c>
      <c r="J23" s="5">
        <f t="shared" si="7"/>
        <v>3796</v>
      </c>
      <c r="K23" s="173"/>
    </row>
    <row r="24" spans="1:10" ht="15">
      <c r="A24" s="119">
        <v>3</v>
      </c>
      <c r="B24" s="120" t="s">
        <v>26</v>
      </c>
      <c r="C24" s="54">
        <v>350</v>
      </c>
      <c r="D24" s="96">
        <v>295</v>
      </c>
      <c r="E24" s="96">
        <v>55</v>
      </c>
      <c r="F24" s="2">
        <f t="shared" si="5"/>
        <v>350</v>
      </c>
      <c r="G24" s="3">
        <f t="shared" si="6"/>
        <v>0</v>
      </c>
      <c r="H24" s="97">
        <f t="shared" si="8"/>
        <v>0</v>
      </c>
      <c r="I24" s="98">
        <v>400</v>
      </c>
      <c r="J24" s="5">
        <f t="shared" si="7"/>
        <v>400</v>
      </c>
    </row>
    <row r="25" spans="1:10" ht="15">
      <c r="A25" s="119">
        <v>4</v>
      </c>
      <c r="B25" s="107" t="s">
        <v>27</v>
      </c>
      <c r="C25" s="54">
        <v>200</v>
      </c>
      <c r="D25" s="96">
        <v>185.48</v>
      </c>
      <c r="E25" s="96">
        <v>45</v>
      </c>
      <c r="F25" s="2">
        <f t="shared" si="5"/>
        <v>230.48</v>
      </c>
      <c r="G25" s="3">
        <f t="shared" si="6"/>
        <v>-30.47999999999999</v>
      </c>
      <c r="H25" s="97">
        <f t="shared" si="8"/>
        <v>-30.47999999999999</v>
      </c>
      <c r="I25" s="98">
        <v>250</v>
      </c>
      <c r="J25" s="5">
        <f t="shared" si="7"/>
        <v>219.52</v>
      </c>
    </row>
    <row r="26" spans="1:10" ht="15">
      <c r="A26" s="119">
        <v>5</v>
      </c>
      <c r="B26" s="107" t="s">
        <v>28</v>
      </c>
      <c r="C26" s="54">
        <v>500</v>
      </c>
      <c r="D26" s="96">
        <v>16</v>
      </c>
      <c r="E26" s="96">
        <v>484</v>
      </c>
      <c r="F26" s="2">
        <f t="shared" si="5"/>
        <v>500</v>
      </c>
      <c r="G26" s="3">
        <f t="shared" si="6"/>
        <v>0</v>
      </c>
      <c r="H26" s="97">
        <f t="shared" si="8"/>
        <v>0</v>
      </c>
      <c r="I26" s="98">
        <v>500</v>
      </c>
      <c r="J26" s="5">
        <f>SUM(H26+I26)</f>
        <v>500</v>
      </c>
    </row>
    <row r="27" spans="1:10" ht="15">
      <c r="A27" s="119">
        <v>6</v>
      </c>
      <c r="B27" s="107" t="s">
        <v>29</v>
      </c>
      <c r="C27" s="54">
        <v>1072</v>
      </c>
      <c r="D27" s="96">
        <v>1377</v>
      </c>
      <c r="E27" s="96">
        <v>0</v>
      </c>
      <c r="F27" s="2">
        <f t="shared" si="5"/>
        <v>1377</v>
      </c>
      <c r="G27" s="3">
        <f t="shared" si="6"/>
        <v>-305</v>
      </c>
      <c r="H27" s="97">
        <f t="shared" si="8"/>
        <v>-305</v>
      </c>
      <c r="I27" s="98">
        <v>1750</v>
      </c>
      <c r="J27" s="5">
        <f t="shared" si="7"/>
        <v>1445</v>
      </c>
    </row>
    <row r="28" spans="1:10" ht="15">
      <c r="A28" s="119">
        <v>7</v>
      </c>
      <c r="B28" s="107" t="s">
        <v>30</v>
      </c>
      <c r="C28" s="54">
        <v>650</v>
      </c>
      <c r="D28" s="96">
        <v>953</v>
      </c>
      <c r="E28" s="96">
        <v>0</v>
      </c>
      <c r="F28" s="2">
        <f t="shared" si="5"/>
        <v>953</v>
      </c>
      <c r="G28" s="3">
        <f t="shared" si="6"/>
        <v>-303</v>
      </c>
      <c r="H28" s="97">
        <f t="shared" si="8"/>
        <v>-303</v>
      </c>
      <c r="I28" s="98">
        <v>1400</v>
      </c>
      <c r="J28" s="5">
        <f t="shared" si="7"/>
        <v>1097</v>
      </c>
    </row>
    <row r="29" spans="1:10" ht="15">
      <c r="A29" s="119">
        <v>8</v>
      </c>
      <c r="B29" s="107" t="s">
        <v>67</v>
      </c>
      <c r="C29" s="54">
        <v>160</v>
      </c>
      <c r="D29" s="96">
        <v>487</v>
      </c>
      <c r="E29" s="100">
        <v>880</v>
      </c>
      <c r="F29" s="2">
        <f>SUM(D29:E29)</f>
        <v>1367</v>
      </c>
      <c r="G29" s="3">
        <f t="shared" si="6"/>
        <v>-1207</v>
      </c>
      <c r="H29" s="97">
        <f t="shared" si="8"/>
        <v>-1207</v>
      </c>
      <c r="I29" s="98">
        <v>1800</v>
      </c>
      <c r="J29" s="5">
        <f t="shared" si="7"/>
        <v>593</v>
      </c>
    </row>
    <row r="30" spans="1:10" ht="15">
      <c r="A30" s="119">
        <v>9</v>
      </c>
      <c r="B30" s="120" t="s">
        <v>80</v>
      </c>
      <c r="C30" s="54">
        <v>300</v>
      </c>
      <c r="D30" s="96">
        <v>0</v>
      </c>
      <c r="E30" s="100">
        <v>100</v>
      </c>
      <c r="F30" s="2">
        <f>SUM(D30:E30)</f>
        <v>100</v>
      </c>
      <c r="G30" s="3">
        <f t="shared" si="6"/>
        <v>200</v>
      </c>
      <c r="H30" s="97">
        <f t="shared" si="8"/>
        <v>200</v>
      </c>
      <c r="I30" s="98">
        <v>100</v>
      </c>
      <c r="J30" s="5">
        <f t="shared" si="7"/>
        <v>300</v>
      </c>
    </row>
    <row r="31" spans="1:10" ht="15">
      <c r="A31" s="119">
        <v>11</v>
      </c>
      <c r="B31" s="120" t="s">
        <v>96</v>
      </c>
      <c r="C31" s="54">
        <v>500</v>
      </c>
      <c r="D31" s="96">
        <v>0</v>
      </c>
      <c r="E31" s="100">
        <v>0</v>
      </c>
      <c r="F31" s="2">
        <f>SUM(D31:E31)</f>
        <v>0</v>
      </c>
      <c r="G31" s="3">
        <f t="shared" si="6"/>
        <v>500</v>
      </c>
      <c r="H31" s="97">
        <f t="shared" si="8"/>
        <v>500</v>
      </c>
      <c r="I31" s="98">
        <v>0</v>
      </c>
      <c r="J31" s="5">
        <f t="shared" si="7"/>
        <v>500</v>
      </c>
    </row>
    <row r="32" spans="1:10" ht="15">
      <c r="A32" s="149">
        <v>12</v>
      </c>
      <c r="B32" s="120" t="s">
        <v>130</v>
      </c>
      <c r="C32" s="54">
        <v>0</v>
      </c>
      <c r="D32" s="96">
        <v>0</v>
      </c>
      <c r="E32" s="100">
        <v>0</v>
      </c>
      <c r="F32" s="2">
        <v>0</v>
      </c>
      <c r="G32" s="3">
        <f t="shared" si="6"/>
        <v>0</v>
      </c>
      <c r="H32" s="97">
        <f t="shared" si="8"/>
        <v>0</v>
      </c>
      <c r="I32" s="98">
        <v>100</v>
      </c>
      <c r="J32" s="5">
        <f t="shared" si="7"/>
        <v>100</v>
      </c>
    </row>
    <row r="33" spans="1:14" ht="15.75" thickBot="1">
      <c r="A33" s="149">
        <v>13</v>
      </c>
      <c r="B33" s="107" t="s">
        <v>13</v>
      </c>
      <c r="C33" s="54">
        <v>-4919</v>
      </c>
      <c r="D33" s="96">
        <v>1186</v>
      </c>
      <c r="E33" s="96">
        <v>200</v>
      </c>
      <c r="F33" s="2">
        <f t="shared" si="5"/>
        <v>1386</v>
      </c>
      <c r="G33" s="3">
        <f t="shared" si="6"/>
        <v>-6305</v>
      </c>
      <c r="H33" s="97">
        <f t="shared" si="8"/>
        <v>-6305</v>
      </c>
      <c r="I33" s="98">
        <v>1000</v>
      </c>
      <c r="J33" s="5">
        <f t="shared" si="7"/>
        <v>-5305</v>
      </c>
      <c r="K33" s="171"/>
      <c r="N33" s="172"/>
    </row>
    <row r="34" spans="1:10" ht="15.75" thickBot="1">
      <c r="A34" s="31"/>
      <c r="B34" s="108"/>
      <c r="C34" s="6">
        <f aca="true" t="shared" si="9" ref="C34:J34">SUM(C22:C33)</f>
        <v>12614</v>
      </c>
      <c r="D34" s="6">
        <f t="shared" si="9"/>
        <v>20009.48</v>
      </c>
      <c r="E34" s="6">
        <f t="shared" si="9"/>
        <v>5864</v>
      </c>
      <c r="F34" s="6">
        <f t="shared" si="9"/>
        <v>25873.48</v>
      </c>
      <c r="G34" s="6">
        <f t="shared" si="9"/>
        <v>-13259.48</v>
      </c>
      <c r="H34" s="6">
        <f t="shared" si="9"/>
        <v>-13259.48</v>
      </c>
      <c r="I34" s="6">
        <f t="shared" si="9"/>
        <v>33308</v>
      </c>
      <c r="J34" s="6">
        <f t="shared" si="9"/>
        <v>20048.52</v>
      </c>
    </row>
    <row r="35" spans="1:10" ht="15">
      <c r="A35" s="31"/>
      <c r="B35" s="102" t="s">
        <v>31</v>
      </c>
      <c r="C35" s="12"/>
      <c r="D35" s="2"/>
      <c r="E35" s="2"/>
      <c r="F35" s="2"/>
      <c r="G35" s="3"/>
      <c r="H35" s="13"/>
      <c r="I35" s="14"/>
      <c r="J35" s="5"/>
    </row>
    <row r="36" spans="1:10" ht="15">
      <c r="A36" s="31"/>
      <c r="B36" s="102" t="s">
        <v>73</v>
      </c>
      <c r="C36" s="12"/>
      <c r="D36" s="2"/>
      <c r="E36" s="2"/>
      <c r="F36" s="2"/>
      <c r="G36" s="3"/>
      <c r="H36" s="13"/>
      <c r="I36" s="14"/>
      <c r="J36" s="5"/>
    </row>
    <row r="37" spans="1:10" ht="15">
      <c r="A37" s="92">
        <v>1</v>
      </c>
      <c r="B37" s="107" t="s">
        <v>59</v>
      </c>
      <c r="C37" s="12">
        <v>1676</v>
      </c>
      <c r="D37" s="96">
        <v>0</v>
      </c>
      <c r="E37" s="100">
        <v>0</v>
      </c>
      <c r="F37" s="2">
        <f aca="true" t="shared" si="10" ref="F37:F49">SUM(D37:E37)</f>
        <v>0</v>
      </c>
      <c r="G37" s="3">
        <f aca="true" t="shared" si="11" ref="G37:G49">C37-F37</f>
        <v>1676</v>
      </c>
      <c r="H37" s="97">
        <f aca="true" t="shared" si="12" ref="H37:H46">G37</f>
        <v>1676</v>
      </c>
      <c r="I37" s="139">
        <v>0</v>
      </c>
      <c r="J37" s="5">
        <f aca="true" t="shared" si="13" ref="J37:J54">SUM(H37+I37)</f>
        <v>1676</v>
      </c>
    </row>
    <row r="38" spans="1:11" ht="15">
      <c r="A38" s="119">
        <v>2</v>
      </c>
      <c r="B38" s="120" t="s">
        <v>118</v>
      </c>
      <c r="C38" s="12">
        <v>2000</v>
      </c>
      <c r="D38" s="96">
        <v>0</v>
      </c>
      <c r="E38" s="96">
        <v>0</v>
      </c>
      <c r="F38" s="2">
        <f t="shared" si="10"/>
        <v>0</v>
      </c>
      <c r="G38" s="3">
        <f t="shared" si="11"/>
        <v>2000</v>
      </c>
      <c r="H38" s="97">
        <f t="shared" si="12"/>
        <v>2000</v>
      </c>
      <c r="I38" s="139">
        <v>0</v>
      </c>
      <c r="J38" s="5">
        <f t="shared" si="13"/>
        <v>2000</v>
      </c>
      <c r="K38" s="150"/>
    </row>
    <row r="39" spans="1:11" ht="15">
      <c r="A39" s="119">
        <v>3</v>
      </c>
      <c r="B39" s="120" t="s">
        <v>102</v>
      </c>
      <c r="C39" s="12">
        <v>1000</v>
      </c>
      <c r="D39" s="96">
        <v>0</v>
      </c>
      <c r="E39" s="100">
        <v>0</v>
      </c>
      <c r="F39" s="2">
        <f t="shared" si="10"/>
        <v>0</v>
      </c>
      <c r="G39" s="3">
        <f t="shared" si="11"/>
        <v>1000</v>
      </c>
      <c r="H39" s="97">
        <f t="shared" si="12"/>
        <v>1000</v>
      </c>
      <c r="I39" s="139">
        <v>0</v>
      </c>
      <c r="J39" s="5">
        <f t="shared" si="13"/>
        <v>1000</v>
      </c>
      <c r="K39" s="121"/>
    </row>
    <row r="40" spans="1:12" ht="15">
      <c r="A40" s="92">
        <v>4</v>
      </c>
      <c r="B40" s="120" t="s">
        <v>103</v>
      </c>
      <c r="C40" s="12">
        <v>5200</v>
      </c>
      <c r="D40" s="96">
        <v>0</v>
      </c>
      <c r="E40" s="100">
        <v>2000</v>
      </c>
      <c r="F40" s="2">
        <f t="shared" si="10"/>
        <v>2000</v>
      </c>
      <c r="G40" s="3">
        <f t="shared" si="11"/>
        <v>3200</v>
      </c>
      <c r="H40" s="97">
        <f t="shared" si="12"/>
        <v>3200</v>
      </c>
      <c r="I40" s="139">
        <v>0</v>
      </c>
      <c r="J40" s="5">
        <f t="shared" si="13"/>
        <v>3200</v>
      </c>
      <c r="L40" s="109"/>
    </row>
    <row r="41" spans="1:11" ht="15">
      <c r="A41" s="119">
        <v>5</v>
      </c>
      <c r="B41" s="120" t="s">
        <v>114</v>
      </c>
      <c r="C41" s="12">
        <v>1000</v>
      </c>
      <c r="D41" s="96">
        <v>0</v>
      </c>
      <c r="E41" s="100">
        <v>0</v>
      </c>
      <c r="F41" s="2">
        <f t="shared" si="10"/>
        <v>0</v>
      </c>
      <c r="G41" s="3">
        <f t="shared" si="11"/>
        <v>1000</v>
      </c>
      <c r="H41" s="97">
        <f t="shared" si="12"/>
        <v>1000</v>
      </c>
      <c r="I41" s="139">
        <v>0</v>
      </c>
      <c r="J41" s="5">
        <f t="shared" si="13"/>
        <v>1000</v>
      </c>
      <c r="K41" s="150"/>
    </row>
    <row r="42" spans="1:10" ht="15">
      <c r="A42" s="92">
        <v>6</v>
      </c>
      <c r="B42" s="107" t="s">
        <v>68</v>
      </c>
      <c r="C42" s="12">
        <v>500</v>
      </c>
      <c r="D42" s="96">
        <v>0</v>
      </c>
      <c r="E42" s="100">
        <v>0</v>
      </c>
      <c r="F42" s="2">
        <f t="shared" si="10"/>
        <v>0</v>
      </c>
      <c r="G42" s="3">
        <f t="shared" si="11"/>
        <v>500</v>
      </c>
      <c r="H42" s="97">
        <f t="shared" si="12"/>
        <v>500</v>
      </c>
      <c r="I42" s="139">
        <v>0</v>
      </c>
      <c r="J42" s="5">
        <f t="shared" si="13"/>
        <v>500</v>
      </c>
    </row>
    <row r="43" spans="1:10" ht="15">
      <c r="A43" s="119">
        <v>7</v>
      </c>
      <c r="B43" s="120" t="s">
        <v>104</v>
      </c>
      <c r="C43" s="12">
        <v>500</v>
      </c>
      <c r="D43" s="96">
        <v>0</v>
      </c>
      <c r="E43" s="100">
        <v>0</v>
      </c>
      <c r="F43" s="2">
        <f t="shared" si="10"/>
        <v>0</v>
      </c>
      <c r="G43" s="3">
        <f t="shared" si="11"/>
        <v>500</v>
      </c>
      <c r="H43" s="97">
        <f t="shared" si="12"/>
        <v>500</v>
      </c>
      <c r="I43" s="139">
        <v>0</v>
      </c>
      <c r="J43" s="5">
        <f t="shared" si="13"/>
        <v>500</v>
      </c>
    </row>
    <row r="44" spans="1:10" ht="15">
      <c r="A44" s="92">
        <v>8</v>
      </c>
      <c r="B44" s="120" t="s">
        <v>97</v>
      </c>
      <c r="C44" s="12">
        <v>1430</v>
      </c>
      <c r="D44" s="96">
        <v>150</v>
      </c>
      <c r="E44" s="96">
        <v>0</v>
      </c>
      <c r="F44" s="2">
        <f t="shared" si="10"/>
        <v>150</v>
      </c>
      <c r="G44" s="3">
        <f t="shared" si="11"/>
        <v>1280</v>
      </c>
      <c r="H44" s="128">
        <f>G44</f>
        <v>1280</v>
      </c>
      <c r="I44" s="139">
        <v>0</v>
      </c>
      <c r="J44" s="5">
        <f t="shared" si="13"/>
        <v>1280</v>
      </c>
    </row>
    <row r="45" spans="1:10" ht="15">
      <c r="A45" s="119">
        <v>9</v>
      </c>
      <c r="B45" s="120" t="s">
        <v>81</v>
      </c>
      <c r="C45" s="12">
        <v>1500</v>
      </c>
      <c r="D45" s="96">
        <v>0</v>
      </c>
      <c r="E45" s="96">
        <v>0</v>
      </c>
      <c r="F45" s="2">
        <f>SUM(D45:E45)</f>
        <v>0</v>
      </c>
      <c r="G45" s="3">
        <f t="shared" si="11"/>
        <v>1500</v>
      </c>
      <c r="H45" s="97">
        <f t="shared" si="12"/>
        <v>1500</v>
      </c>
      <c r="I45" s="139">
        <v>0</v>
      </c>
      <c r="J45" s="5">
        <f t="shared" si="13"/>
        <v>1500</v>
      </c>
    </row>
    <row r="46" spans="1:10" ht="15">
      <c r="A46" s="92">
        <v>10</v>
      </c>
      <c r="B46" s="107" t="s">
        <v>75</v>
      </c>
      <c r="C46" s="12">
        <v>1500</v>
      </c>
      <c r="D46" s="96">
        <v>0</v>
      </c>
      <c r="E46" s="100">
        <v>0</v>
      </c>
      <c r="F46" s="2">
        <f t="shared" si="10"/>
        <v>0</v>
      </c>
      <c r="G46" s="3">
        <f t="shared" si="11"/>
        <v>1500</v>
      </c>
      <c r="H46" s="97">
        <f t="shared" si="12"/>
        <v>1500</v>
      </c>
      <c r="I46" s="139">
        <v>0</v>
      </c>
      <c r="J46" s="5">
        <f t="shared" si="13"/>
        <v>1500</v>
      </c>
    </row>
    <row r="47" spans="1:10" ht="15">
      <c r="A47" s="119">
        <v>11</v>
      </c>
      <c r="B47" s="120" t="s">
        <v>82</v>
      </c>
      <c r="C47" s="12">
        <v>700</v>
      </c>
      <c r="D47" s="96">
        <v>0</v>
      </c>
      <c r="E47" s="96">
        <v>700</v>
      </c>
      <c r="F47" s="2">
        <f t="shared" si="10"/>
        <v>700</v>
      </c>
      <c r="G47" s="3">
        <f t="shared" si="11"/>
        <v>0</v>
      </c>
      <c r="H47" s="97">
        <f aca="true" t="shared" si="14" ref="H47:H54">G47</f>
        <v>0</v>
      </c>
      <c r="I47" s="139">
        <v>700</v>
      </c>
      <c r="J47" s="5">
        <f t="shared" si="13"/>
        <v>700</v>
      </c>
    </row>
    <row r="48" spans="1:10" ht="15">
      <c r="A48" s="92">
        <v>12</v>
      </c>
      <c r="B48" s="120" t="s">
        <v>115</v>
      </c>
      <c r="C48" s="12">
        <v>0</v>
      </c>
      <c r="D48" s="96">
        <v>0</v>
      </c>
      <c r="E48" s="100">
        <v>0</v>
      </c>
      <c r="F48" s="2">
        <f t="shared" si="10"/>
        <v>0</v>
      </c>
      <c r="G48" s="3">
        <f t="shared" si="11"/>
        <v>0</v>
      </c>
      <c r="H48" s="97">
        <f t="shared" si="14"/>
        <v>0</v>
      </c>
      <c r="I48" s="139">
        <v>0</v>
      </c>
      <c r="J48" s="5">
        <v>0</v>
      </c>
    </row>
    <row r="49" spans="1:10" ht="15">
      <c r="A49" s="92">
        <v>13</v>
      </c>
      <c r="B49" s="120" t="s">
        <v>89</v>
      </c>
      <c r="C49" s="12">
        <v>9705</v>
      </c>
      <c r="D49" s="96">
        <v>500</v>
      </c>
      <c r="E49" s="96">
        <v>0</v>
      </c>
      <c r="F49" s="2">
        <f t="shared" si="10"/>
        <v>500</v>
      </c>
      <c r="G49" s="3">
        <f t="shared" si="11"/>
        <v>9205</v>
      </c>
      <c r="H49" s="97">
        <f t="shared" si="14"/>
        <v>9205</v>
      </c>
      <c r="I49" s="139">
        <v>500</v>
      </c>
      <c r="J49" s="5">
        <f t="shared" si="13"/>
        <v>9705</v>
      </c>
    </row>
    <row r="50" spans="1:10" ht="15">
      <c r="A50" s="92">
        <v>14</v>
      </c>
      <c r="B50" s="120" t="s">
        <v>101</v>
      </c>
      <c r="C50" s="12">
        <v>4300</v>
      </c>
      <c r="D50" s="96">
        <v>0</v>
      </c>
      <c r="E50" s="96">
        <v>0</v>
      </c>
      <c r="F50" s="2">
        <f>SUM(D50:E50)</f>
        <v>0</v>
      </c>
      <c r="G50" s="3">
        <f>C50-F50</f>
        <v>4300</v>
      </c>
      <c r="H50" s="97">
        <f t="shared" si="14"/>
        <v>4300</v>
      </c>
      <c r="I50" s="139">
        <v>0</v>
      </c>
      <c r="J50" s="5">
        <f t="shared" si="13"/>
        <v>4300</v>
      </c>
    </row>
    <row r="51" spans="1:12" ht="15">
      <c r="A51" s="92">
        <v>16</v>
      </c>
      <c r="B51" s="120" t="s">
        <v>112</v>
      </c>
      <c r="C51" s="12">
        <v>2000</v>
      </c>
      <c r="D51" s="96">
        <v>0</v>
      </c>
      <c r="E51" s="96">
        <v>0</v>
      </c>
      <c r="F51" s="2">
        <f>SUM(D51:E51)</f>
        <v>0</v>
      </c>
      <c r="G51" s="3">
        <f>C51-F51</f>
        <v>2000</v>
      </c>
      <c r="H51" s="97">
        <f t="shared" si="14"/>
        <v>2000</v>
      </c>
      <c r="I51" s="139">
        <v>2000</v>
      </c>
      <c r="J51" s="5">
        <f t="shared" si="13"/>
        <v>4000</v>
      </c>
      <c r="K51" s="150"/>
      <c r="L51" s="172"/>
    </row>
    <row r="52" spans="1:11" ht="15">
      <c r="A52" s="92">
        <v>17</v>
      </c>
      <c r="B52" s="120" t="s">
        <v>113</v>
      </c>
      <c r="C52" s="12">
        <v>1000</v>
      </c>
      <c r="D52" s="96">
        <v>0</v>
      </c>
      <c r="E52" s="96">
        <v>0</v>
      </c>
      <c r="F52" s="2">
        <f>SUM(D52:E52)</f>
        <v>0</v>
      </c>
      <c r="G52" s="3">
        <f>C52-F52</f>
        <v>1000</v>
      </c>
      <c r="H52" s="97">
        <f t="shared" si="14"/>
        <v>1000</v>
      </c>
      <c r="I52" s="139">
        <v>0</v>
      </c>
      <c r="J52" s="5">
        <f t="shared" si="13"/>
        <v>1000</v>
      </c>
      <c r="K52" s="150"/>
    </row>
    <row r="53" spans="1:12" ht="15">
      <c r="A53" s="92">
        <v>18</v>
      </c>
      <c r="B53" s="120" t="s">
        <v>124</v>
      </c>
      <c r="C53" s="12">
        <v>2000</v>
      </c>
      <c r="D53" s="96">
        <v>0</v>
      </c>
      <c r="E53" s="96">
        <v>0</v>
      </c>
      <c r="F53" s="2">
        <f>SUM(D53:E53)</f>
        <v>0</v>
      </c>
      <c r="G53" s="3">
        <f>C53-F53</f>
        <v>2000</v>
      </c>
      <c r="H53" s="97">
        <f t="shared" si="14"/>
        <v>2000</v>
      </c>
      <c r="I53" s="139">
        <v>0</v>
      </c>
      <c r="J53" s="5">
        <f t="shared" si="13"/>
        <v>2000</v>
      </c>
      <c r="K53" s="173"/>
      <c r="L53" s="170"/>
    </row>
    <row r="54" spans="1:10" ht="15.75" thickBot="1">
      <c r="A54" s="31" t="s">
        <v>120</v>
      </c>
      <c r="B54" s="120" t="s">
        <v>108</v>
      </c>
      <c r="C54" s="110">
        <v>1000</v>
      </c>
      <c r="D54" s="111">
        <v>0</v>
      </c>
      <c r="E54" s="111">
        <v>0</v>
      </c>
      <c r="F54" s="23">
        <v>0</v>
      </c>
      <c r="G54" s="24">
        <f>C54-F54</f>
        <v>1000</v>
      </c>
      <c r="H54" s="112">
        <f t="shared" si="14"/>
        <v>1000</v>
      </c>
      <c r="I54" s="140">
        <v>0</v>
      </c>
      <c r="J54" s="141">
        <f t="shared" si="13"/>
        <v>1000</v>
      </c>
    </row>
    <row r="55" spans="1:10" ht="15.75" thickBot="1">
      <c r="A55" s="31"/>
      <c r="B55" s="108"/>
      <c r="C55" s="6">
        <f aca="true" t="shared" si="15" ref="C55:J55">SUM(C37:C54)</f>
        <v>37011</v>
      </c>
      <c r="D55" s="7">
        <f t="shared" si="15"/>
        <v>650</v>
      </c>
      <c r="E55" s="7">
        <f t="shared" si="15"/>
        <v>2700</v>
      </c>
      <c r="F55" s="7">
        <f t="shared" si="15"/>
        <v>3350</v>
      </c>
      <c r="G55" s="8">
        <f t="shared" si="15"/>
        <v>33661</v>
      </c>
      <c r="H55" s="9">
        <f t="shared" si="15"/>
        <v>33661</v>
      </c>
      <c r="I55" s="142">
        <f t="shared" si="15"/>
        <v>3200</v>
      </c>
      <c r="J55" s="143">
        <f t="shared" si="15"/>
        <v>36861</v>
      </c>
    </row>
    <row r="56" spans="1:10" ht="15">
      <c r="A56" s="31"/>
      <c r="B56" s="108"/>
      <c r="C56" s="16"/>
      <c r="D56" s="17"/>
      <c r="E56" s="17"/>
      <c r="F56" s="17"/>
      <c r="G56" s="18"/>
      <c r="H56" s="19"/>
      <c r="I56" s="20"/>
      <c r="J56" s="21"/>
    </row>
    <row r="57" spans="1:10" ht="15.75" thickBot="1">
      <c r="A57" s="31"/>
      <c r="B57" s="113" t="s">
        <v>32</v>
      </c>
      <c r="C57" s="110">
        <f aca="true" t="shared" si="16" ref="C57:J57">C16+C20+C34+C55</f>
        <v>72555</v>
      </c>
      <c r="D57" s="135">
        <f t="shared" si="16"/>
        <v>36589.479999999996</v>
      </c>
      <c r="E57" s="23">
        <f t="shared" si="16"/>
        <v>9414</v>
      </c>
      <c r="F57" s="23">
        <f t="shared" si="16"/>
        <v>46003.479999999996</v>
      </c>
      <c r="G57" s="24">
        <f t="shared" si="16"/>
        <v>26551.52</v>
      </c>
      <c r="H57" s="25">
        <f t="shared" si="16"/>
        <v>26551.52</v>
      </c>
      <c r="I57" s="26">
        <f t="shared" si="16"/>
        <v>51963</v>
      </c>
      <c r="J57" s="27">
        <f t="shared" si="16"/>
        <v>78514.52</v>
      </c>
    </row>
    <row r="58" spans="1:10" ht="15">
      <c r="A58" s="31"/>
      <c r="B58" s="102" t="s">
        <v>33</v>
      </c>
      <c r="C58" s="12"/>
      <c r="D58" s="2"/>
      <c r="E58" s="2"/>
      <c r="F58" s="2"/>
      <c r="G58" s="3"/>
      <c r="H58" s="13"/>
      <c r="I58" s="14"/>
      <c r="J58" s="5"/>
    </row>
    <row r="59" spans="1:10" ht="15">
      <c r="A59" s="31" t="s">
        <v>16</v>
      </c>
      <c r="B59" s="120" t="s">
        <v>128</v>
      </c>
      <c r="C59" s="91">
        <v>0</v>
      </c>
      <c r="D59" s="148">
        <v>23503</v>
      </c>
      <c r="E59" s="2">
        <v>23504</v>
      </c>
      <c r="F59" s="2">
        <f>SUM(D59:E59)</f>
        <v>47007</v>
      </c>
      <c r="G59" s="3">
        <v>0</v>
      </c>
      <c r="H59" s="13">
        <v>0</v>
      </c>
      <c r="I59" s="14">
        <v>0</v>
      </c>
      <c r="J59" s="5">
        <v>0</v>
      </c>
    </row>
    <row r="60" spans="1:10" ht="15">
      <c r="A60" s="31" t="s">
        <v>17</v>
      </c>
      <c r="B60" s="120" t="s">
        <v>111</v>
      </c>
      <c r="C60" s="91">
        <v>0</v>
      </c>
      <c r="D60" s="148">
        <v>1489</v>
      </c>
      <c r="E60" s="2">
        <v>0</v>
      </c>
      <c r="F60" s="2">
        <v>1489</v>
      </c>
      <c r="G60" s="3">
        <f>D60-F60</f>
        <v>0</v>
      </c>
      <c r="H60" s="13">
        <v>0</v>
      </c>
      <c r="I60" s="14">
        <v>0</v>
      </c>
      <c r="J60" s="5">
        <v>0</v>
      </c>
    </row>
    <row r="61" spans="1:10" ht="15">
      <c r="A61" s="31" t="s">
        <v>18</v>
      </c>
      <c r="B61" s="124" t="s">
        <v>94</v>
      </c>
      <c r="C61" s="91">
        <v>252</v>
      </c>
      <c r="D61" s="54">
        <v>0</v>
      </c>
      <c r="E61" s="96">
        <v>252</v>
      </c>
      <c r="F61" s="2">
        <f>SUM(D61:E61)</f>
        <v>252</v>
      </c>
      <c r="G61" s="3">
        <f aca="true" t="shared" si="17" ref="G61:G70">C61-F61</f>
        <v>0</v>
      </c>
      <c r="H61" s="130">
        <f aca="true" t="shared" si="18" ref="H61:H70">G61</f>
        <v>0</v>
      </c>
      <c r="I61" s="131">
        <v>252</v>
      </c>
      <c r="J61" s="5">
        <f aca="true" t="shared" si="19" ref="J61:J70">SUM(H61:I61)</f>
        <v>252</v>
      </c>
    </row>
    <row r="62" spans="1:10" ht="15">
      <c r="A62" s="31" t="s">
        <v>12</v>
      </c>
      <c r="B62" s="124" t="s">
        <v>93</v>
      </c>
      <c r="C62" s="54">
        <v>300</v>
      </c>
      <c r="D62" s="96">
        <v>0</v>
      </c>
      <c r="E62" s="96">
        <v>300</v>
      </c>
      <c r="F62" s="2">
        <f aca="true" t="shared" si="20" ref="F62:F70">SUM(D62:E62)</f>
        <v>300</v>
      </c>
      <c r="G62" s="3">
        <f t="shared" si="17"/>
        <v>0</v>
      </c>
      <c r="H62" s="130">
        <f t="shared" si="18"/>
        <v>0</v>
      </c>
      <c r="I62" s="131">
        <v>300</v>
      </c>
      <c r="J62" s="5">
        <f t="shared" si="19"/>
        <v>300</v>
      </c>
    </row>
    <row r="63" spans="1:12" ht="15">
      <c r="A63" s="31" t="s">
        <v>14</v>
      </c>
      <c r="B63" s="124" t="s">
        <v>92</v>
      </c>
      <c r="C63" s="54">
        <v>8794</v>
      </c>
      <c r="D63" s="96">
        <v>8794</v>
      </c>
      <c r="E63" s="96">
        <v>0</v>
      </c>
      <c r="F63" s="2">
        <f>SUM(D63:E63)</f>
        <v>8794</v>
      </c>
      <c r="G63" s="3">
        <f t="shared" si="17"/>
        <v>0</v>
      </c>
      <c r="H63" s="130">
        <f t="shared" si="18"/>
        <v>0</v>
      </c>
      <c r="I63" s="131">
        <v>8000</v>
      </c>
      <c r="J63" s="5">
        <f t="shared" si="19"/>
        <v>8000</v>
      </c>
      <c r="K63" s="171"/>
      <c r="L63" s="171"/>
    </row>
    <row r="64" spans="1:10" ht="15">
      <c r="A64" s="31" t="s">
        <v>19</v>
      </c>
      <c r="B64" s="124" t="s">
        <v>91</v>
      </c>
      <c r="C64" s="54">
        <v>165</v>
      </c>
      <c r="D64" s="96">
        <v>165</v>
      </c>
      <c r="E64" s="96">
        <v>0</v>
      </c>
      <c r="F64" s="2">
        <f t="shared" si="20"/>
        <v>165</v>
      </c>
      <c r="G64" s="3">
        <f t="shared" si="17"/>
        <v>0</v>
      </c>
      <c r="H64" s="130">
        <f t="shared" si="18"/>
        <v>0</v>
      </c>
      <c r="I64" s="131">
        <v>165</v>
      </c>
      <c r="J64" s="5">
        <f t="shared" si="19"/>
        <v>165</v>
      </c>
    </row>
    <row r="65" spans="1:10" ht="15">
      <c r="A65" s="31" t="s">
        <v>20</v>
      </c>
      <c r="B65" s="124" t="s">
        <v>90</v>
      </c>
      <c r="C65" s="54">
        <v>2</v>
      </c>
      <c r="D65" s="96">
        <v>0</v>
      </c>
      <c r="E65" s="96">
        <v>0</v>
      </c>
      <c r="F65" s="2">
        <f t="shared" si="20"/>
        <v>0</v>
      </c>
      <c r="G65" s="3">
        <f t="shared" si="17"/>
        <v>2</v>
      </c>
      <c r="H65" s="130">
        <f t="shared" si="18"/>
        <v>2</v>
      </c>
      <c r="I65" s="131">
        <v>0</v>
      </c>
      <c r="J65" s="5">
        <f t="shared" si="19"/>
        <v>2</v>
      </c>
    </row>
    <row r="66" spans="1:10" ht="15">
      <c r="A66" s="31" t="s">
        <v>21</v>
      </c>
      <c r="B66" s="120" t="s">
        <v>133</v>
      </c>
      <c r="C66" s="54">
        <v>-1251</v>
      </c>
      <c r="D66" s="96">
        <v>285</v>
      </c>
      <c r="E66" s="96">
        <v>0</v>
      </c>
      <c r="F66" s="2">
        <f t="shared" si="20"/>
        <v>285</v>
      </c>
      <c r="G66" s="3">
        <f t="shared" si="17"/>
        <v>-1536</v>
      </c>
      <c r="H66" s="130">
        <f t="shared" si="18"/>
        <v>-1536</v>
      </c>
      <c r="I66" s="131">
        <v>100</v>
      </c>
      <c r="J66" s="5">
        <f t="shared" si="19"/>
        <v>-1436</v>
      </c>
    </row>
    <row r="67" spans="1:10" ht="15">
      <c r="A67" s="31" t="s">
        <v>22</v>
      </c>
      <c r="B67" s="120" t="s">
        <v>88</v>
      </c>
      <c r="C67" s="54">
        <v>0</v>
      </c>
      <c r="D67" s="96">
        <v>0</v>
      </c>
      <c r="E67" s="96">
        <v>0</v>
      </c>
      <c r="F67" s="2">
        <f t="shared" si="20"/>
        <v>0</v>
      </c>
      <c r="G67" s="3">
        <f>C67-F67</f>
        <v>0</v>
      </c>
      <c r="H67" s="130">
        <f t="shared" si="18"/>
        <v>0</v>
      </c>
      <c r="I67" s="131">
        <v>0</v>
      </c>
      <c r="J67" s="5">
        <f t="shared" si="19"/>
        <v>0</v>
      </c>
    </row>
    <row r="68" spans="1:10" ht="15">
      <c r="A68" s="31" t="s">
        <v>23</v>
      </c>
      <c r="B68" s="120" t="s">
        <v>95</v>
      </c>
      <c r="C68" s="109">
        <v>0</v>
      </c>
      <c r="D68" s="96">
        <v>0</v>
      </c>
      <c r="E68" s="100">
        <v>0</v>
      </c>
      <c r="F68" s="2">
        <f t="shared" si="20"/>
        <v>0</v>
      </c>
      <c r="G68" s="3">
        <f t="shared" si="17"/>
        <v>0</v>
      </c>
      <c r="H68" s="130">
        <f t="shared" si="18"/>
        <v>0</v>
      </c>
      <c r="I68" s="131">
        <v>0</v>
      </c>
      <c r="J68" s="5">
        <f t="shared" si="19"/>
        <v>0</v>
      </c>
    </row>
    <row r="69" spans="1:10" ht="15">
      <c r="A69" s="31" t="s">
        <v>24</v>
      </c>
      <c r="B69" s="120" t="s">
        <v>104</v>
      </c>
      <c r="C69" s="109">
        <v>600</v>
      </c>
      <c r="D69" s="96">
        <v>0</v>
      </c>
      <c r="E69" s="100">
        <v>0</v>
      </c>
      <c r="F69" s="2">
        <f t="shared" si="20"/>
        <v>0</v>
      </c>
      <c r="G69" s="3">
        <f t="shared" si="17"/>
        <v>600</v>
      </c>
      <c r="H69" s="130">
        <f t="shared" si="18"/>
        <v>600</v>
      </c>
      <c r="I69" s="131">
        <v>0</v>
      </c>
      <c r="J69" s="5">
        <f t="shared" si="19"/>
        <v>600</v>
      </c>
    </row>
    <row r="70" spans="1:10" ht="15.75" thickBot="1">
      <c r="A70" s="168">
        <v>14</v>
      </c>
      <c r="B70" s="120" t="s">
        <v>98</v>
      </c>
      <c r="C70" s="96">
        <v>2521</v>
      </c>
      <c r="D70" s="96">
        <v>2520</v>
      </c>
      <c r="E70" s="100">
        <v>0</v>
      </c>
      <c r="F70" s="2">
        <f t="shared" si="20"/>
        <v>2520</v>
      </c>
      <c r="G70" s="3">
        <f t="shared" si="17"/>
        <v>1</v>
      </c>
      <c r="H70" s="130">
        <f t="shared" si="18"/>
        <v>1</v>
      </c>
      <c r="I70" s="131">
        <v>2520</v>
      </c>
      <c r="J70" s="5">
        <f t="shared" si="19"/>
        <v>2521</v>
      </c>
    </row>
    <row r="71" spans="1:10" ht="15.75" thickBot="1">
      <c r="A71" s="31"/>
      <c r="B71" s="113" t="s">
        <v>34</v>
      </c>
      <c r="C71" s="136">
        <f aca="true" t="shared" si="21" ref="C71:I71">SUM(C59:C70)</f>
        <v>11383</v>
      </c>
      <c r="D71" s="137">
        <f t="shared" si="21"/>
        <v>36756</v>
      </c>
      <c r="E71" s="137">
        <f t="shared" si="21"/>
        <v>24056</v>
      </c>
      <c r="F71" s="137">
        <f t="shared" si="21"/>
        <v>60812</v>
      </c>
      <c r="G71" s="137">
        <f t="shared" si="21"/>
        <v>-933</v>
      </c>
      <c r="H71" s="137">
        <f t="shared" si="21"/>
        <v>-933</v>
      </c>
      <c r="I71" s="137">
        <f t="shared" si="21"/>
        <v>11337</v>
      </c>
      <c r="J71" s="137">
        <f>SUM(J59:J70)</f>
        <v>10404</v>
      </c>
    </row>
    <row r="72" spans="1:10" ht="15">
      <c r="A72" s="31"/>
      <c r="B72" s="104"/>
      <c r="C72" s="114"/>
      <c r="D72" s="2"/>
      <c r="E72" s="2"/>
      <c r="F72" s="2"/>
      <c r="G72" s="3"/>
      <c r="H72" s="13"/>
      <c r="I72" s="115"/>
      <c r="J72" s="5"/>
    </row>
    <row r="73" spans="1:10" ht="15.75" thickBot="1">
      <c r="A73" s="74"/>
      <c r="B73" s="116" t="s">
        <v>35</v>
      </c>
      <c r="C73" s="47">
        <f aca="true" t="shared" si="22" ref="C73:J73">C57-C71</f>
        <v>61172</v>
      </c>
      <c r="D73" s="48">
        <f t="shared" si="22"/>
        <v>-166.52000000000407</v>
      </c>
      <c r="E73" s="48">
        <f t="shared" si="22"/>
        <v>-14642</v>
      </c>
      <c r="F73" s="48">
        <f t="shared" si="22"/>
        <v>-14808.520000000004</v>
      </c>
      <c r="G73" s="138">
        <f t="shared" si="22"/>
        <v>27484.52</v>
      </c>
      <c r="H73" s="50">
        <f t="shared" si="22"/>
        <v>27484.52</v>
      </c>
      <c r="I73" s="51">
        <f t="shared" si="22"/>
        <v>40626</v>
      </c>
      <c r="J73" s="52">
        <f t="shared" si="22"/>
        <v>68110.52</v>
      </c>
    </row>
    <row r="74" ht="10.5" customHeight="1"/>
    <row r="75" spans="1:6" ht="15">
      <c r="A75" s="102" t="s">
        <v>78</v>
      </c>
      <c r="C75" s="133" t="s">
        <v>56</v>
      </c>
      <c r="D75" s="133"/>
      <c r="E75" s="134" t="s">
        <v>56</v>
      </c>
      <c r="F75" s="133"/>
    </row>
    <row r="76" ht="8.25" customHeight="1" thickBot="1"/>
    <row r="77" spans="1:10" ht="15">
      <c r="A77" s="117"/>
      <c r="B77" s="106"/>
      <c r="C77" s="29" t="s">
        <v>116</v>
      </c>
      <c r="D77" s="65"/>
      <c r="E77" s="65"/>
      <c r="F77" s="65"/>
      <c r="G77" s="66"/>
      <c r="H77" s="30" t="s">
        <v>127</v>
      </c>
      <c r="I77" s="67"/>
      <c r="J77" s="68"/>
    </row>
    <row r="78" spans="1:10" ht="15">
      <c r="A78" s="31"/>
      <c r="B78" s="33"/>
      <c r="C78" s="31" t="s">
        <v>0</v>
      </c>
      <c r="D78" s="32" t="s">
        <v>1</v>
      </c>
      <c r="E78" s="32" t="s">
        <v>2</v>
      </c>
      <c r="F78" s="32" t="s">
        <v>3</v>
      </c>
      <c r="G78" s="33" t="s">
        <v>4</v>
      </c>
      <c r="H78" s="34" t="s">
        <v>5</v>
      </c>
      <c r="I78" s="35" t="s">
        <v>122</v>
      </c>
      <c r="J78" s="36" t="s">
        <v>3</v>
      </c>
    </row>
    <row r="79" spans="1:10" ht="15">
      <c r="A79" s="31"/>
      <c r="B79" s="33" t="s">
        <v>6</v>
      </c>
      <c r="C79" s="31" t="s">
        <v>7</v>
      </c>
      <c r="D79" s="32" t="s">
        <v>126</v>
      </c>
      <c r="E79" s="103">
        <v>43555</v>
      </c>
      <c r="F79" s="32" t="s">
        <v>7</v>
      </c>
      <c r="G79" s="33" t="s">
        <v>8</v>
      </c>
      <c r="H79" s="34" t="s">
        <v>9</v>
      </c>
      <c r="I79" s="35" t="s">
        <v>123</v>
      </c>
      <c r="J79" s="36" t="s">
        <v>10</v>
      </c>
    </row>
    <row r="80" spans="1:10" ht="15">
      <c r="A80" s="31"/>
      <c r="B80" s="33"/>
      <c r="C80" s="31" t="s">
        <v>11</v>
      </c>
      <c r="D80" s="32" t="s">
        <v>11</v>
      </c>
      <c r="E80" s="32" t="s">
        <v>11</v>
      </c>
      <c r="F80" s="32" t="s">
        <v>11</v>
      </c>
      <c r="G80" s="33" t="s">
        <v>11</v>
      </c>
      <c r="H80" s="34" t="s">
        <v>11</v>
      </c>
      <c r="I80" s="35" t="s">
        <v>11</v>
      </c>
      <c r="J80" s="36" t="s">
        <v>11</v>
      </c>
    </row>
    <row r="81" spans="1:10" ht="15">
      <c r="A81" s="92">
        <v>1</v>
      </c>
      <c r="B81" s="107" t="s">
        <v>66</v>
      </c>
      <c r="C81" s="12">
        <v>1000</v>
      </c>
      <c r="D81" s="2">
        <v>300</v>
      </c>
      <c r="E81" s="2">
        <v>0</v>
      </c>
      <c r="F81" s="2">
        <f>SUM(D81:E81)</f>
        <v>300</v>
      </c>
      <c r="G81" s="3">
        <f>C81-F81</f>
        <v>700</v>
      </c>
      <c r="H81" s="13">
        <f>G81</f>
        <v>700</v>
      </c>
      <c r="I81" s="14">
        <v>500</v>
      </c>
      <c r="J81" s="5">
        <f>SUM(H81:I81)</f>
        <v>1200</v>
      </c>
    </row>
    <row r="82" spans="1:12" ht="15">
      <c r="A82" s="92">
        <v>2</v>
      </c>
      <c r="B82" s="107" t="s">
        <v>54</v>
      </c>
      <c r="C82" s="12">
        <v>9113</v>
      </c>
      <c r="D82" s="2">
        <v>7774</v>
      </c>
      <c r="E82" s="2">
        <v>387</v>
      </c>
      <c r="F82" s="2">
        <f>SUM(D82:E82)</f>
        <v>8161</v>
      </c>
      <c r="G82" s="3">
        <f>C82-F82</f>
        <v>952</v>
      </c>
      <c r="H82" s="13">
        <f>+G82</f>
        <v>952</v>
      </c>
      <c r="I82" s="14">
        <v>2090</v>
      </c>
      <c r="J82" s="5">
        <f>SUM(H82:I82)</f>
        <v>3042</v>
      </c>
      <c r="K82" s="173"/>
      <c r="L82" s="172"/>
    </row>
    <row r="83" spans="1:12" ht="15">
      <c r="A83" s="92">
        <v>3</v>
      </c>
      <c r="B83" s="107" t="s">
        <v>77</v>
      </c>
      <c r="C83" s="12">
        <v>5066</v>
      </c>
      <c r="D83" s="2">
        <v>4886</v>
      </c>
      <c r="E83" s="2">
        <v>180</v>
      </c>
      <c r="F83" s="2">
        <f>SUM(D83:E83)</f>
        <v>5066</v>
      </c>
      <c r="G83" s="3">
        <f>C83-F83</f>
        <v>0</v>
      </c>
      <c r="H83" s="13">
        <f>G83</f>
        <v>0</v>
      </c>
      <c r="I83" s="14">
        <v>4000</v>
      </c>
      <c r="J83" s="5">
        <f>SUM(H83:I83)</f>
        <v>4000</v>
      </c>
      <c r="K83" s="150"/>
      <c r="L83" s="172"/>
    </row>
    <row r="84" spans="1:10" ht="15.75" thickBot="1">
      <c r="A84" s="92">
        <v>4</v>
      </c>
      <c r="B84" s="107" t="s">
        <v>55</v>
      </c>
      <c r="C84" s="12">
        <v>808</v>
      </c>
      <c r="D84" s="2">
        <v>971</v>
      </c>
      <c r="E84" s="2">
        <v>0</v>
      </c>
      <c r="F84" s="2">
        <f>SUM(D84:E84)</f>
        <v>971</v>
      </c>
      <c r="G84" s="3">
        <f>C84-F84</f>
        <v>-163</v>
      </c>
      <c r="H84" s="13">
        <f>G84</f>
        <v>-163</v>
      </c>
      <c r="I84" s="14">
        <v>1134</v>
      </c>
      <c r="J84" s="5">
        <f>SUM(H84:I84)</f>
        <v>971</v>
      </c>
    </row>
    <row r="85" spans="1:10" ht="15.75" thickBot="1">
      <c r="A85" s="95"/>
      <c r="B85" s="118" t="s">
        <v>35</v>
      </c>
      <c r="C85" s="57">
        <f aca="true" t="shared" si="23" ref="C85:J85">SUM(C81:C84)</f>
        <v>15987</v>
      </c>
      <c r="D85" s="57">
        <f>SUM(D81:D84)</f>
        <v>13931</v>
      </c>
      <c r="E85" s="57">
        <f t="shared" si="23"/>
        <v>567</v>
      </c>
      <c r="F85" s="57">
        <f t="shared" si="23"/>
        <v>14498</v>
      </c>
      <c r="G85" s="57">
        <f t="shared" si="23"/>
        <v>1489</v>
      </c>
      <c r="H85" s="58">
        <f t="shared" si="23"/>
        <v>1489</v>
      </c>
      <c r="I85" s="58">
        <f t="shared" si="23"/>
        <v>7724</v>
      </c>
      <c r="J85" s="59">
        <f t="shared" si="23"/>
        <v>9213</v>
      </c>
    </row>
    <row r="86" spans="2:11" s="105" customFormat="1" ht="15">
      <c r="B86" s="145"/>
      <c r="D86" s="145"/>
      <c r="E86" s="176" t="s">
        <v>125</v>
      </c>
      <c r="F86" s="167">
        <v>47007</v>
      </c>
      <c r="H86" s="132" t="s">
        <v>76</v>
      </c>
      <c r="I86" s="169">
        <f>SUM(I73+I85)</f>
        <v>48350</v>
      </c>
      <c r="J86" s="175" t="s">
        <v>132</v>
      </c>
      <c r="K86" s="87"/>
    </row>
    <row r="87" ht="15">
      <c r="I87" s="105"/>
    </row>
    <row r="88" ht="15">
      <c r="H88" s="121" t="s">
        <v>149</v>
      </c>
    </row>
    <row r="89" ht="15">
      <c r="B89" s="121"/>
    </row>
    <row r="90" ht="15">
      <c r="B90" s="121"/>
    </row>
    <row r="91" ht="15">
      <c r="C91" s="105"/>
    </row>
    <row r="93" ht="15">
      <c r="B93" s="121"/>
    </row>
    <row r="94" ht="15">
      <c r="B94" s="121"/>
    </row>
  </sheetData>
  <sheetProtection/>
  <mergeCells count="1">
    <mergeCell ref="A1:J1"/>
  </mergeCells>
  <printOptions horizontalCentered="1"/>
  <pageMargins left="0.7480314960629921" right="0.7480314960629921" top="0.7480314960629921" bottom="0.5511811023622047" header="0.5118110236220472" footer="0.2755905511811024"/>
  <pageSetup firstPageNumber="1" useFirstPageNumber="1" fitToHeight="1" fitToWidth="1" horizontalDpi="300" verticalDpi="300" orientation="portrait" paperSize="9" scale="55" r:id="rId1"/>
  <headerFooter alignWithMargins="0">
    <oddHeader>&amp;L&amp;"Times New Roman,Bold"ADDERBURY PARISH COUNCIL&amp;R&amp;"Times New Roman,Bold"2018/2019
8</oddHeader>
    <oddFooter xml:space="preserve">&amp;L&amp;10Filename:  &amp;F&amp;CPage &amp;P&amp;R&amp;10Date: 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D11" sqref="D11"/>
    </sheetView>
  </sheetViews>
  <sheetFormatPr defaultColWidth="10.625" defaultRowHeight="15.75"/>
  <cols>
    <col min="1" max="1" width="28.125" style="162" customWidth="1"/>
    <col min="2" max="16384" width="10.625" style="162" customWidth="1"/>
  </cols>
  <sheetData>
    <row r="1" ht="12.75">
      <c r="A1" s="164" t="s">
        <v>119</v>
      </c>
    </row>
    <row r="3" spans="1:8" ht="15">
      <c r="A3" s="162" t="s">
        <v>134</v>
      </c>
      <c r="C3" s="177">
        <v>200</v>
      </c>
      <c r="D3" s="165"/>
      <c r="F3" s="178"/>
      <c r="G3" s="178"/>
      <c r="H3" s="179"/>
    </row>
    <row r="4" spans="1:8" ht="15">
      <c r="A4" s="162" t="s">
        <v>135</v>
      </c>
      <c r="C4" s="177">
        <v>200</v>
      </c>
      <c r="D4" s="165"/>
      <c r="F4" s="178"/>
      <c r="G4" s="178"/>
      <c r="H4" s="179"/>
    </row>
    <row r="5" spans="1:8" ht="15">
      <c r="A5" s="162" t="s">
        <v>136</v>
      </c>
      <c r="C5" s="177">
        <v>200</v>
      </c>
      <c r="D5" s="165"/>
      <c r="F5" s="178"/>
      <c r="G5" s="178"/>
      <c r="H5" s="179"/>
    </row>
    <row r="6" spans="1:8" ht="15">
      <c r="A6" s="162" t="s">
        <v>137</v>
      </c>
      <c r="C6" s="177">
        <v>60</v>
      </c>
      <c r="D6" s="165"/>
      <c r="F6" s="178"/>
      <c r="G6" s="178"/>
      <c r="H6" s="179"/>
    </row>
    <row r="7" spans="1:8" ht="15">
      <c r="A7" s="162" t="s">
        <v>138</v>
      </c>
      <c r="C7" s="177">
        <v>200</v>
      </c>
      <c r="D7" s="165"/>
      <c r="F7" s="178"/>
      <c r="G7" s="178"/>
      <c r="H7" s="179"/>
    </row>
    <row r="8" spans="1:8" ht="15">
      <c r="A8" s="162" t="s">
        <v>139</v>
      </c>
      <c r="C8" s="177">
        <v>200</v>
      </c>
      <c r="D8" s="165"/>
      <c r="F8" s="178"/>
      <c r="G8" s="178"/>
      <c r="H8" s="179"/>
    </row>
    <row r="9" spans="1:8" ht="15">
      <c r="A9" s="162" t="s">
        <v>140</v>
      </c>
      <c r="C9" s="177">
        <v>500</v>
      </c>
      <c r="D9" s="165"/>
      <c r="F9" s="178"/>
      <c r="G9" s="178"/>
      <c r="H9" s="179"/>
    </row>
    <row r="10" spans="1:8" ht="15">
      <c r="A10" s="162" t="s">
        <v>141</v>
      </c>
      <c r="C10" s="177">
        <v>200</v>
      </c>
      <c r="D10" s="165"/>
      <c r="F10" s="178"/>
      <c r="G10" s="178"/>
      <c r="H10" s="179"/>
    </row>
    <row r="11" spans="1:8" ht="15">
      <c r="A11" s="162" t="s">
        <v>142</v>
      </c>
      <c r="C11" s="177">
        <v>200</v>
      </c>
      <c r="E11" s="165"/>
      <c r="F11" s="178"/>
      <c r="G11" s="178"/>
      <c r="H11" s="179"/>
    </row>
    <row r="12" spans="1:8" ht="15">
      <c r="A12" s="162" t="s">
        <v>143</v>
      </c>
      <c r="C12" s="177">
        <v>250</v>
      </c>
      <c r="D12" s="165"/>
      <c r="F12" s="178"/>
      <c r="G12" s="178"/>
      <c r="H12" s="179"/>
    </row>
    <row r="13" spans="1:8" ht="15">
      <c r="A13" s="162" t="s">
        <v>144</v>
      </c>
      <c r="C13" s="177">
        <v>250</v>
      </c>
      <c r="D13" s="165"/>
      <c r="F13" s="178"/>
      <c r="G13" s="178"/>
      <c r="H13" s="179"/>
    </row>
    <row r="14" spans="1:8" ht="15">
      <c r="A14" s="162" t="s">
        <v>145</v>
      </c>
      <c r="C14" s="177">
        <v>500</v>
      </c>
      <c r="D14" s="165"/>
      <c r="F14" s="178"/>
      <c r="G14" s="178"/>
      <c r="H14" s="179"/>
    </row>
    <row r="15" spans="1:8" ht="15">
      <c r="A15" s="162" t="s">
        <v>146</v>
      </c>
      <c r="C15" s="177">
        <v>200</v>
      </c>
      <c r="D15" s="165"/>
      <c r="F15" s="178"/>
      <c r="G15" s="178"/>
      <c r="H15" s="179"/>
    </row>
    <row r="16" spans="1:8" ht="15">
      <c r="A16" s="162" t="s">
        <v>148</v>
      </c>
      <c r="C16" s="177">
        <v>200</v>
      </c>
      <c r="D16" s="165"/>
      <c r="F16" s="178"/>
      <c r="G16" s="178"/>
      <c r="H16" s="179"/>
    </row>
    <row r="17" spans="1:4" ht="12">
      <c r="A17" s="163" t="s">
        <v>121</v>
      </c>
      <c r="C17" s="162">
        <v>500</v>
      </c>
      <c r="D17" s="165"/>
    </row>
    <row r="18" spans="1:4" ht="12">
      <c r="A18" s="163"/>
      <c r="C18" s="162">
        <f>SUM(C3:C17)</f>
        <v>3860</v>
      </c>
      <c r="D18" s="165"/>
    </row>
    <row r="19" ht="12">
      <c r="D19" s="165"/>
    </row>
    <row r="20" ht="12">
      <c r="D20" s="165"/>
    </row>
    <row r="21" ht="12.75">
      <c r="D21" s="1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="70" zoomScaleNormal="70" zoomScaleSheetLayoutView="75" zoomScalePageLayoutView="0" workbookViewId="0" topLeftCell="A13">
      <selection activeCell="D2" sqref="D1:D16384"/>
    </sheetView>
  </sheetViews>
  <sheetFormatPr defaultColWidth="9.00390625" defaultRowHeight="15.75"/>
  <cols>
    <col min="1" max="1" width="3.50390625" style="62" customWidth="1"/>
    <col min="2" max="2" width="35.50390625" style="62" customWidth="1"/>
    <col min="3" max="3" width="8.50390625" style="62" customWidth="1"/>
    <col min="4" max="4" width="9.125" style="62" customWidth="1"/>
    <col min="5" max="5" width="8.50390625" style="62" customWidth="1"/>
    <col min="6" max="6" width="9.125" style="62" customWidth="1"/>
    <col min="7" max="7" width="10.00390625" style="62" customWidth="1"/>
    <col min="8" max="9" width="8.50390625" style="62" customWidth="1"/>
    <col min="10" max="10" width="9.125" style="62" bestFit="1" customWidth="1"/>
    <col min="11" max="11" width="8.50390625" style="62" customWidth="1"/>
    <col min="12" max="16384" width="9.00390625" style="62" customWidth="1"/>
  </cols>
  <sheetData>
    <row r="1" spans="1:12" ht="24.75">
      <c r="A1" s="195" t="s">
        <v>83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1" ht="15.75" thickBot="1">
      <c r="A2" s="63"/>
      <c r="K2" s="45"/>
    </row>
    <row r="3" spans="1:11" ht="15">
      <c r="A3" s="64"/>
      <c r="B3" s="28"/>
      <c r="C3" s="29" t="s">
        <v>116</v>
      </c>
      <c r="D3" s="65"/>
      <c r="E3" s="65"/>
      <c r="F3" s="65"/>
      <c r="G3" s="66"/>
      <c r="H3" s="30" t="s">
        <v>127</v>
      </c>
      <c r="I3" s="67"/>
      <c r="J3" s="68"/>
      <c r="K3" s="45"/>
    </row>
    <row r="4" spans="1:11" s="63" customFormat="1" ht="12.75">
      <c r="A4" s="31"/>
      <c r="B4" s="33"/>
      <c r="C4" s="31" t="s">
        <v>0</v>
      </c>
      <c r="D4" s="32" t="s">
        <v>1</v>
      </c>
      <c r="E4" s="32" t="s">
        <v>2</v>
      </c>
      <c r="F4" s="32" t="s">
        <v>3</v>
      </c>
      <c r="G4" s="33" t="s">
        <v>4</v>
      </c>
      <c r="H4" s="34" t="s">
        <v>5</v>
      </c>
      <c r="I4" s="35" t="s">
        <v>0</v>
      </c>
      <c r="J4" s="36" t="s">
        <v>3</v>
      </c>
      <c r="K4" s="45"/>
    </row>
    <row r="5" spans="1:10" s="63" customFormat="1" ht="12.75">
      <c r="A5" s="31"/>
      <c r="B5" s="33" t="s">
        <v>6</v>
      </c>
      <c r="C5" s="31" t="s">
        <v>7</v>
      </c>
      <c r="D5" s="32" t="s">
        <v>129</v>
      </c>
      <c r="E5" s="103">
        <v>43555</v>
      </c>
      <c r="F5" s="32" t="s">
        <v>7</v>
      </c>
      <c r="G5" s="33" t="s">
        <v>8</v>
      </c>
      <c r="H5" s="34" t="s">
        <v>9</v>
      </c>
      <c r="I5" s="35" t="s">
        <v>7</v>
      </c>
      <c r="J5" s="36" t="s">
        <v>10</v>
      </c>
    </row>
    <row r="6" spans="1:11" s="69" customFormat="1" ht="15">
      <c r="A6" s="31"/>
      <c r="B6" s="37" t="s">
        <v>36</v>
      </c>
      <c r="C6" s="38" t="s">
        <v>11</v>
      </c>
      <c r="D6" s="39" t="s">
        <v>11</v>
      </c>
      <c r="E6" s="39" t="s">
        <v>11</v>
      </c>
      <c r="F6" s="39" t="s">
        <v>11</v>
      </c>
      <c r="G6" s="40" t="s">
        <v>11</v>
      </c>
      <c r="H6" s="41" t="s">
        <v>11</v>
      </c>
      <c r="I6" s="42" t="s">
        <v>11</v>
      </c>
      <c r="J6" s="43" t="s">
        <v>11</v>
      </c>
      <c r="K6" s="45"/>
    </row>
    <row r="7" spans="1:12" ht="15">
      <c r="A7" s="31">
        <v>1</v>
      </c>
      <c r="B7" s="44" t="s">
        <v>41</v>
      </c>
      <c r="C7" s="70">
        <v>0</v>
      </c>
      <c r="D7" s="122">
        <v>0</v>
      </c>
      <c r="E7" s="122">
        <v>0</v>
      </c>
      <c r="F7" s="151">
        <f aca="true" t="shared" si="0" ref="F7:F16">SUM(D7:E7)</f>
        <v>0</v>
      </c>
      <c r="G7" s="152">
        <f aca="true" t="shared" si="1" ref="G7:G16">C7-F7</f>
        <v>0</v>
      </c>
      <c r="H7" s="128">
        <v>0</v>
      </c>
      <c r="I7" s="139">
        <v>0</v>
      </c>
      <c r="J7" s="129">
        <f aca="true" t="shared" si="2" ref="J7:J16">SUM(H7:I7)</f>
        <v>0</v>
      </c>
      <c r="K7" s="45"/>
      <c r="L7" s="71"/>
    </row>
    <row r="8" spans="1:12" ht="15">
      <c r="A8" s="31" t="s">
        <v>17</v>
      </c>
      <c r="B8" s="44" t="s">
        <v>37</v>
      </c>
      <c r="C8" s="70">
        <v>0</v>
      </c>
      <c r="D8" s="122">
        <v>0</v>
      </c>
      <c r="E8" s="122">
        <v>0</v>
      </c>
      <c r="F8" s="151">
        <f t="shared" si="0"/>
        <v>0</v>
      </c>
      <c r="G8" s="152">
        <f t="shared" si="1"/>
        <v>0</v>
      </c>
      <c r="H8" s="128">
        <v>0</v>
      </c>
      <c r="I8" s="139">
        <v>0</v>
      </c>
      <c r="J8" s="129">
        <f t="shared" si="2"/>
        <v>0</v>
      </c>
      <c r="K8" s="45"/>
      <c r="L8" s="71"/>
    </row>
    <row r="9" spans="1:12" ht="15">
      <c r="A9" s="31" t="s">
        <v>18</v>
      </c>
      <c r="B9" s="44" t="s">
        <v>42</v>
      </c>
      <c r="C9" s="70">
        <v>0</v>
      </c>
      <c r="D9" s="122">
        <v>0</v>
      </c>
      <c r="E9" s="122">
        <v>0</v>
      </c>
      <c r="F9" s="151">
        <f t="shared" si="0"/>
        <v>0</v>
      </c>
      <c r="G9" s="152">
        <f t="shared" si="1"/>
        <v>0</v>
      </c>
      <c r="H9" s="128">
        <v>0</v>
      </c>
      <c r="I9" s="139">
        <v>0</v>
      </c>
      <c r="J9" s="129">
        <f t="shared" si="2"/>
        <v>0</v>
      </c>
      <c r="K9" s="45"/>
      <c r="L9" s="71"/>
    </row>
    <row r="10" spans="1:12" ht="15">
      <c r="A10" s="31" t="s">
        <v>12</v>
      </c>
      <c r="B10" s="44" t="s">
        <v>43</v>
      </c>
      <c r="C10" s="70">
        <v>0</v>
      </c>
      <c r="D10" s="122">
        <v>0</v>
      </c>
      <c r="E10" s="122">
        <v>0</v>
      </c>
      <c r="F10" s="151">
        <f t="shared" si="0"/>
        <v>0</v>
      </c>
      <c r="G10" s="152">
        <f t="shared" si="1"/>
        <v>0</v>
      </c>
      <c r="H10" s="128">
        <v>0</v>
      </c>
      <c r="I10" s="139">
        <v>0</v>
      </c>
      <c r="J10" s="129">
        <f t="shared" si="2"/>
        <v>0</v>
      </c>
      <c r="K10" s="45"/>
      <c r="L10" s="71"/>
    </row>
    <row r="11" spans="1:12" ht="15">
      <c r="A11" s="31" t="s">
        <v>14</v>
      </c>
      <c r="B11" s="44" t="s">
        <v>44</v>
      </c>
      <c r="C11" s="70">
        <v>0</v>
      </c>
      <c r="D11" s="122">
        <v>200</v>
      </c>
      <c r="E11" s="122">
        <v>0</v>
      </c>
      <c r="F11" s="151">
        <f t="shared" si="0"/>
        <v>200</v>
      </c>
      <c r="G11" s="152">
        <f t="shared" si="1"/>
        <v>-200</v>
      </c>
      <c r="H11" s="128">
        <f>G11</f>
        <v>-200</v>
      </c>
      <c r="I11" s="139">
        <v>400</v>
      </c>
      <c r="J11" s="129">
        <f t="shared" si="2"/>
        <v>200</v>
      </c>
      <c r="K11" s="45"/>
      <c r="L11" s="71"/>
    </row>
    <row r="12" spans="1:12" ht="15">
      <c r="A12" s="31" t="s">
        <v>19</v>
      </c>
      <c r="B12" s="44" t="s">
        <v>45</v>
      </c>
      <c r="C12" s="70">
        <v>900</v>
      </c>
      <c r="D12" s="122">
        <v>0</v>
      </c>
      <c r="E12" s="153">
        <v>0</v>
      </c>
      <c r="F12" s="151">
        <f t="shared" si="0"/>
        <v>0</v>
      </c>
      <c r="G12" s="152">
        <f t="shared" si="1"/>
        <v>900</v>
      </c>
      <c r="H12" s="128">
        <f>G12</f>
        <v>900</v>
      </c>
      <c r="I12" s="139">
        <v>0</v>
      </c>
      <c r="J12" s="129">
        <f t="shared" si="2"/>
        <v>900</v>
      </c>
      <c r="K12" s="45"/>
      <c r="L12" s="71"/>
    </row>
    <row r="13" spans="1:12" ht="15">
      <c r="A13" s="31" t="s">
        <v>20</v>
      </c>
      <c r="B13" s="44" t="s">
        <v>57</v>
      </c>
      <c r="C13" s="70">
        <v>0</v>
      </c>
      <c r="D13" s="122">
        <v>0</v>
      </c>
      <c r="E13" s="122">
        <v>0</v>
      </c>
      <c r="F13" s="151">
        <f t="shared" si="0"/>
        <v>0</v>
      </c>
      <c r="G13" s="152">
        <f t="shared" si="1"/>
        <v>0</v>
      </c>
      <c r="H13" s="128">
        <v>0</v>
      </c>
      <c r="I13" s="139">
        <v>0</v>
      </c>
      <c r="J13" s="129">
        <f t="shared" si="2"/>
        <v>0</v>
      </c>
      <c r="K13" s="45"/>
      <c r="L13" s="71"/>
    </row>
    <row r="14" spans="1:12" ht="15">
      <c r="A14" s="31" t="s">
        <v>21</v>
      </c>
      <c r="B14" s="44" t="s">
        <v>61</v>
      </c>
      <c r="C14" s="70">
        <v>0</v>
      </c>
      <c r="D14" s="122">
        <v>0</v>
      </c>
      <c r="E14" s="153">
        <v>0</v>
      </c>
      <c r="F14" s="148">
        <f>SUM(D14:E14)</f>
        <v>0</v>
      </c>
      <c r="G14" s="154">
        <f>C14-F14</f>
        <v>0</v>
      </c>
      <c r="H14" s="128">
        <v>0</v>
      </c>
      <c r="I14" s="139">
        <v>0</v>
      </c>
      <c r="J14" s="129">
        <f t="shared" si="2"/>
        <v>0</v>
      </c>
      <c r="K14" s="45"/>
      <c r="L14" s="71"/>
    </row>
    <row r="15" spans="1:12" ht="15">
      <c r="A15" s="31" t="s">
        <v>22</v>
      </c>
      <c r="B15" s="44" t="s">
        <v>63</v>
      </c>
      <c r="C15" s="70">
        <v>100</v>
      </c>
      <c r="D15" s="122">
        <v>100</v>
      </c>
      <c r="E15" s="122">
        <v>0</v>
      </c>
      <c r="F15" s="151">
        <f>SUM(D15:E15)</f>
        <v>100</v>
      </c>
      <c r="G15" s="152">
        <f>C15-F15</f>
        <v>0</v>
      </c>
      <c r="H15" s="128">
        <f>G15</f>
        <v>0</v>
      </c>
      <c r="I15" s="139">
        <v>100</v>
      </c>
      <c r="J15" s="129">
        <f t="shared" si="2"/>
        <v>100</v>
      </c>
      <c r="K15" s="45"/>
      <c r="L15" s="71"/>
    </row>
    <row r="16" spans="1:12" ht="15.75" thickBot="1">
      <c r="A16" s="31" t="s">
        <v>23</v>
      </c>
      <c r="B16" s="44" t="s">
        <v>39</v>
      </c>
      <c r="C16" s="70">
        <v>0</v>
      </c>
      <c r="D16" s="122">
        <v>0</v>
      </c>
      <c r="E16" s="122">
        <v>0</v>
      </c>
      <c r="F16" s="151">
        <f t="shared" si="0"/>
        <v>0</v>
      </c>
      <c r="G16" s="152">
        <f t="shared" si="1"/>
        <v>0</v>
      </c>
      <c r="H16" s="128">
        <v>0</v>
      </c>
      <c r="I16" s="139">
        <v>0</v>
      </c>
      <c r="J16" s="129">
        <f t="shared" si="2"/>
        <v>0</v>
      </c>
      <c r="K16" s="45"/>
      <c r="L16" s="71"/>
    </row>
    <row r="17" spans="1:12" ht="15.75" thickBot="1">
      <c r="A17" s="31"/>
      <c r="B17" s="72"/>
      <c r="C17" s="6">
        <f>SUM(C7:C16)</f>
        <v>1000</v>
      </c>
      <c r="D17" s="157">
        <f aca="true" t="shared" si="3" ref="D17:J17">SUM(D7:D16)</f>
        <v>300</v>
      </c>
      <c r="E17" s="157">
        <f t="shared" si="3"/>
        <v>0</v>
      </c>
      <c r="F17" s="157">
        <f t="shared" si="3"/>
        <v>300</v>
      </c>
      <c r="G17" s="158">
        <f>SUM(G7:G16)</f>
        <v>700</v>
      </c>
      <c r="H17" s="159">
        <f>SUM(H7:H16)</f>
        <v>700</v>
      </c>
      <c r="I17" s="159">
        <f>SUM(I7:I16)</f>
        <v>500</v>
      </c>
      <c r="J17" s="143">
        <f t="shared" si="3"/>
        <v>1200</v>
      </c>
      <c r="K17" s="45"/>
      <c r="L17" s="2"/>
    </row>
    <row r="18" spans="1:12" ht="15">
      <c r="A18" s="31"/>
      <c r="C18" s="12"/>
      <c r="D18" s="2"/>
      <c r="E18" s="2"/>
      <c r="F18" s="2"/>
      <c r="G18" s="3"/>
      <c r="H18" s="13"/>
      <c r="I18" s="14"/>
      <c r="J18" s="5"/>
      <c r="K18" s="45"/>
      <c r="L18" s="125"/>
    </row>
    <row r="19" spans="1:12" ht="15">
      <c r="A19" s="31" t="s">
        <v>16</v>
      </c>
      <c r="B19" s="46" t="s">
        <v>33</v>
      </c>
      <c r="C19" s="160">
        <v>0</v>
      </c>
      <c r="D19" s="122">
        <v>0</v>
      </c>
      <c r="E19" s="122">
        <v>0</v>
      </c>
      <c r="F19" s="151">
        <f>SUM(D19:E19)</f>
        <v>0</v>
      </c>
      <c r="G19" s="152">
        <f>C19-F19</f>
        <v>0</v>
      </c>
      <c r="H19" s="128">
        <v>0</v>
      </c>
      <c r="I19" s="139">
        <v>0</v>
      </c>
      <c r="J19" s="5">
        <f>SUM(H19:I19)</f>
        <v>0</v>
      </c>
      <c r="K19" s="45"/>
      <c r="L19" s="125"/>
    </row>
    <row r="20" spans="1:12" ht="15.75" thickBot="1">
      <c r="A20" s="31"/>
      <c r="B20" s="44"/>
      <c r="C20" s="12"/>
      <c r="D20" s="1"/>
      <c r="E20" s="96"/>
      <c r="F20" s="2"/>
      <c r="G20" s="3"/>
      <c r="H20" s="15"/>
      <c r="I20" s="4"/>
      <c r="J20" s="5"/>
      <c r="K20" s="45"/>
      <c r="L20" s="125"/>
    </row>
    <row r="21" spans="1:12" ht="15.75" thickBot="1">
      <c r="A21" s="75"/>
      <c r="B21" s="72"/>
      <c r="C21" s="6">
        <f aca="true" t="shared" si="4" ref="C21:J21">SUM(C19:C20)</f>
        <v>0</v>
      </c>
      <c r="D21" s="7">
        <f t="shared" si="4"/>
        <v>0</v>
      </c>
      <c r="E21" s="7">
        <f t="shared" si="4"/>
        <v>0</v>
      </c>
      <c r="F21" s="7">
        <f t="shared" si="4"/>
        <v>0</v>
      </c>
      <c r="G21" s="8">
        <f t="shared" si="4"/>
        <v>0</v>
      </c>
      <c r="H21" s="9">
        <f t="shared" si="4"/>
        <v>0</v>
      </c>
      <c r="I21" s="10">
        <f t="shared" si="4"/>
        <v>0</v>
      </c>
      <c r="J21" s="11">
        <f t="shared" si="4"/>
        <v>0</v>
      </c>
      <c r="L21" s="2"/>
    </row>
    <row r="22" spans="1:10" ht="15">
      <c r="A22" s="75"/>
      <c r="B22" s="72"/>
      <c r="C22" s="75"/>
      <c r="D22" s="76"/>
      <c r="E22" s="76"/>
      <c r="F22" s="76"/>
      <c r="G22" s="72"/>
      <c r="H22" s="77"/>
      <c r="I22" s="78"/>
      <c r="J22" s="79"/>
    </row>
    <row r="23" spans="1:12" ht="15.75" thickBot="1">
      <c r="A23" s="80"/>
      <c r="B23" s="81" t="s">
        <v>35</v>
      </c>
      <c r="C23" s="47">
        <f aca="true" t="shared" si="5" ref="C23:J23">+C17-C21</f>
        <v>1000</v>
      </c>
      <c r="D23" s="48">
        <f t="shared" si="5"/>
        <v>300</v>
      </c>
      <c r="E23" s="48">
        <f t="shared" si="5"/>
        <v>0</v>
      </c>
      <c r="F23" s="48">
        <f t="shared" si="5"/>
        <v>300</v>
      </c>
      <c r="G23" s="49">
        <f t="shared" si="5"/>
        <v>700</v>
      </c>
      <c r="H23" s="50">
        <f t="shared" si="5"/>
        <v>700</v>
      </c>
      <c r="I23" s="51">
        <f t="shared" si="5"/>
        <v>500</v>
      </c>
      <c r="J23" s="51">
        <f t="shared" si="5"/>
        <v>1200</v>
      </c>
      <c r="K23" s="76"/>
      <c r="L23" s="126"/>
    </row>
    <row r="24" spans="2:12" ht="15">
      <c r="B24" s="87"/>
      <c r="C24" s="88"/>
      <c r="D24" s="88"/>
      <c r="E24" s="88"/>
      <c r="F24" s="88"/>
      <c r="G24" s="88"/>
      <c r="H24" s="88"/>
      <c r="I24" s="88"/>
      <c r="J24" s="88"/>
      <c r="K24" s="76"/>
      <c r="L24" s="76"/>
    </row>
    <row r="26" spans="1:12" ht="24.75">
      <c r="A26" s="195" t="s">
        <v>84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</row>
    <row r="27" spans="1:11" ht="15.75" thickBot="1">
      <c r="A27" s="63"/>
      <c r="K27" s="45"/>
    </row>
    <row r="28" spans="1:11" ht="15">
      <c r="A28" s="64"/>
      <c r="B28" s="28"/>
      <c r="C28" s="29" t="s">
        <v>116</v>
      </c>
      <c r="D28" s="65"/>
      <c r="E28" s="65"/>
      <c r="F28" s="65"/>
      <c r="G28" s="66"/>
      <c r="H28" s="30" t="s">
        <v>127</v>
      </c>
      <c r="I28" s="67"/>
      <c r="J28" s="68"/>
      <c r="K28" s="45"/>
    </row>
    <row r="29" spans="1:11" s="63" customFormat="1" ht="12.75">
      <c r="A29" s="31"/>
      <c r="B29" s="33"/>
      <c r="C29" s="31" t="s">
        <v>0</v>
      </c>
      <c r="D29" s="32" t="s">
        <v>1</v>
      </c>
      <c r="E29" s="32" t="s">
        <v>2</v>
      </c>
      <c r="F29" s="32" t="s">
        <v>3</v>
      </c>
      <c r="G29" s="33" t="s">
        <v>4</v>
      </c>
      <c r="H29" s="34" t="s">
        <v>5</v>
      </c>
      <c r="I29" s="35" t="s">
        <v>0</v>
      </c>
      <c r="J29" s="36" t="s">
        <v>3</v>
      </c>
      <c r="K29" s="45"/>
    </row>
    <row r="30" spans="1:10" s="63" customFormat="1" ht="12.75">
      <c r="A30" s="31"/>
      <c r="B30" s="33" t="s">
        <v>6</v>
      </c>
      <c r="C30" s="31" t="s">
        <v>7</v>
      </c>
      <c r="D30" s="32" t="s">
        <v>129</v>
      </c>
      <c r="E30" s="103">
        <v>43555</v>
      </c>
      <c r="F30" s="32" t="s">
        <v>7</v>
      </c>
      <c r="G30" s="33" t="s">
        <v>8</v>
      </c>
      <c r="H30" s="34" t="s">
        <v>9</v>
      </c>
      <c r="I30" s="35" t="s">
        <v>7</v>
      </c>
      <c r="J30" s="36" t="s">
        <v>10</v>
      </c>
    </row>
    <row r="31" spans="1:11" s="69" customFormat="1" ht="15">
      <c r="A31" s="31"/>
      <c r="B31" s="37" t="s">
        <v>36</v>
      </c>
      <c r="C31" s="38" t="s">
        <v>11</v>
      </c>
      <c r="D31" s="39" t="s">
        <v>11</v>
      </c>
      <c r="E31" s="39" t="s">
        <v>11</v>
      </c>
      <c r="F31" s="39" t="s">
        <v>11</v>
      </c>
      <c r="G31" s="40" t="s">
        <v>11</v>
      </c>
      <c r="H31" s="41" t="s">
        <v>11</v>
      </c>
      <c r="I31" s="42" t="s">
        <v>11</v>
      </c>
      <c r="J31" s="43" t="s">
        <v>11</v>
      </c>
      <c r="K31" s="45"/>
    </row>
    <row r="32" spans="1:12" ht="15">
      <c r="A32" s="31">
        <v>1</v>
      </c>
      <c r="B32" s="120" t="s">
        <v>46</v>
      </c>
      <c r="C32" s="148">
        <v>200</v>
      </c>
      <c r="D32" s="122">
        <v>0</v>
      </c>
      <c r="E32" s="122">
        <v>0</v>
      </c>
      <c r="F32" s="151">
        <f aca="true" t="shared" si="6" ref="F32:F38">SUM(D32:E32)</f>
        <v>0</v>
      </c>
      <c r="G32" s="152">
        <f aca="true" t="shared" si="7" ref="G32:G38">C32-F32</f>
        <v>200</v>
      </c>
      <c r="H32" s="128">
        <f aca="true" t="shared" si="8" ref="H32:H38">G32</f>
        <v>200</v>
      </c>
      <c r="I32" s="139">
        <v>0</v>
      </c>
      <c r="J32" s="5">
        <f aca="true" t="shared" si="9" ref="J32:J38">SUM(H32:I32)</f>
        <v>200</v>
      </c>
      <c r="K32" s="45"/>
      <c r="L32" s="71"/>
    </row>
    <row r="33" spans="1:12" ht="15">
      <c r="A33" s="31" t="s">
        <v>17</v>
      </c>
      <c r="B33" s="44" t="s">
        <v>47</v>
      </c>
      <c r="C33" s="148">
        <v>1600</v>
      </c>
      <c r="D33" s="122">
        <v>1223</v>
      </c>
      <c r="E33" s="122">
        <v>300</v>
      </c>
      <c r="F33" s="151">
        <f t="shared" si="6"/>
        <v>1523</v>
      </c>
      <c r="G33" s="152">
        <f t="shared" si="7"/>
        <v>77</v>
      </c>
      <c r="H33" s="128">
        <f t="shared" si="8"/>
        <v>77</v>
      </c>
      <c r="I33" s="139">
        <v>1523</v>
      </c>
      <c r="J33" s="5">
        <f t="shared" si="9"/>
        <v>1600</v>
      </c>
      <c r="K33" s="45"/>
      <c r="L33" s="71"/>
    </row>
    <row r="34" spans="1:12" ht="15">
      <c r="A34" s="31" t="s">
        <v>18</v>
      </c>
      <c r="B34" s="44" t="s">
        <v>48</v>
      </c>
      <c r="C34" s="148">
        <v>6671</v>
      </c>
      <c r="D34" s="122">
        <v>6668</v>
      </c>
      <c r="E34" s="122">
        <v>0</v>
      </c>
      <c r="F34" s="151">
        <f t="shared" si="6"/>
        <v>6668</v>
      </c>
      <c r="G34" s="152">
        <f t="shared" si="7"/>
        <v>3</v>
      </c>
      <c r="H34" s="128">
        <f t="shared" si="8"/>
        <v>3</v>
      </c>
      <c r="I34" s="139">
        <v>1000</v>
      </c>
      <c r="J34" s="5">
        <f t="shared" si="9"/>
        <v>1003</v>
      </c>
      <c r="K34" s="45"/>
      <c r="L34" s="71"/>
    </row>
    <row r="35" spans="1:12" ht="15">
      <c r="A35" s="31" t="s">
        <v>12</v>
      </c>
      <c r="B35" s="44" t="s">
        <v>49</v>
      </c>
      <c r="C35" s="148">
        <v>0</v>
      </c>
      <c r="D35" s="122">
        <v>0</v>
      </c>
      <c r="E35" s="122">
        <v>0</v>
      </c>
      <c r="F35" s="151">
        <f t="shared" si="6"/>
        <v>0</v>
      </c>
      <c r="G35" s="152">
        <f t="shared" si="7"/>
        <v>0</v>
      </c>
      <c r="H35" s="128">
        <f t="shared" si="8"/>
        <v>0</v>
      </c>
      <c r="I35" s="139">
        <v>0</v>
      </c>
      <c r="J35" s="5">
        <f t="shared" si="9"/>
        <v>0</v>
      </c>
      <c r="K35" s="45"/>
      <c r="L35" s="71"/>
    </row>
    <row r="36" spans="1:12" ht="15">
      <c r="A36" s="31" t="s">
        <v>14</v>
      </c>
      <c r="B36" s="44" t="s">
        <v>50</v>
      </c>
      <c r="C36" s="148">
        <v>200</v>
      </c>
      <c r="D36" s="122">
        <v>200</v>
      </c>
      <c r="E36" s="153">
        <v>200</v>
      </c>
      <c r="F36" s="148">
        <f t="shared" si="6"/>
        <v>400</v>
      </c>
      <c r="G36" s="154">
        <f t="shared" si="7"/>
        <v>-200</v>
      </c>
      <c r="H36" s="128">
        <f t="shared" si="8"/>
        <v>-200</v>
      </c>
      <c r="I36" s="139">
        <v>400</v>
      </c>
      <c r="J36" s="5">
        <f t="shared" si="9"/>
        <v>200</v>
      </c>
      <c r="K36" s="45"/>
      <c r="L36" s="71"/>
    </row>
    <row r="37" spans="1:12" ht="15">
      <c r="A37" s="31" t="s">
        <v>19</v>
      </c>
      <c r="B37" s="44" t="s">
        <v>51</v>
      </c>
      <c r="C37" s="148">
        <v>20</v>
      </c>
      <c r="D37" s="122">
        <v>20</v>
      </c>
      <c r="E37" s="122">
        <v>0</v>
      </c>
      <c r="F37" s="151">
        <f t="shared" si="6"/>
        <v>20</v>
      </c>
      <c r="G37" s="152">
        <f t="shared" si="7"/>
        <v>0</v>
      </c>
      <c r="H37" s="128">
        <f t="shared" si="8"/>
        <v>0</v>
      </c>
      <c r="I37" s="139">
        <v>20</v>
      </c>
      <c r="J37" s="5">
        <f t="shared" si="9"/>
        <v>20</v>
      </c>
      <c r="K37" s="45"/>
      <c r="L37" s="71"/>
    </row>
    <row r="38" spans="1:12" ht="15.75" thickBot="1">
      <c r="A38" s="31" t="s">
        <v>20</v>
      </c>
      <c r="B38" s="44" t="s">
        <v>70</v>
      </c>
      <c r="C38" s="155">
        <v>1000</v>
      </c>
      <c r="D38" s="151">
        <v>0</v>
      </c>
      <c r="E38" s="151">
        <v>0</v>
      </c>
      <c r="F38" s="151">
        <f t="shared" si="6"/>
        <v>0</v>
      </c>
      <c r="G38" s="152">
        <f t="shared" si="7"/>
        <v>1000</v>
      </c>
      <c r="H38" s="128">
        <f t="shared" si="8"/>
        <v>1000</v>
      </c>
      <c r="I38" s="139">
        <v>0</v>
      </c>
      <c r="J38" s="5">
        <f t="shared" si="9"/>
        <v>1000</v>
      </c>
      <c r="K38" s="45"/>
      <c r="L38" s="125"/>
    </row>
    <row r="39" spans="1:12" ht="15.75" thickBot="1">
      <c r="A39" s="31"/>
      <c r="B39" s="72"/>
      <c r="C39" s="156">
        <f aca="true" t="shared" si="10" ref="C39:J39">SUM(C32:C38)</f>
        <v>9691</v>
      </c>
      <c r="D39" s="157">
        <f t="shared" si="10"/>
        <v>8111</v>
      </c>
      <c r="E39" s="157">
        <f t="shared" si="10"/>
        <v>500</v>
      </c>
      <c r="F39" s="157">
        <f t="shared" si="10"/>
        <v>8611</v>
      </c>
      <c r="G39" s="158">
        <f t="shared" si="10"/>
        <v>1080</v>
      </c>
      <c r="H39" s="159">
        <f t="shared" si="10"/>
        <v>1080</v>
      </c>
      <c r="I39" s="142">
        <f t="shared" si="10"/>
        <v>2943</v>
      </c>
      <c r="J39" s="11">
        <f t="shared" si="10"/>
        <v>4023</v>
      </c>
      <c r="K39" s="45"/>
      <c r="L39" s="2"/>
    </row>
    <row r="40" spans="1:12" ht="15">
      <c r="A40" s="31"/>
      <c r="B40" s="46" t="s">
        <v>33</v>
      </c>
      <c r="C40" s="12"/>
      <c r="D40" s="2"/>
      <c r="E40" s="2"/>
      <c r="F40" s="2"/>
      <c r="G40" s="3"/>
      <c r="H40" s="13"/>
      <c r="I40" s="14"/>
      <c r="J40" s="5"/>
      <c r="K40" s="45"/>
      <c r="L40" s="73"/>
    </row>
    <row r="41" spans="1:12" ht="15">
      <c r="A41" s="31" t="s">
        <v>16</v>
      </c>
      <c r="B41" s="44" t="s">
        <v>52</v>
      </c>
      <c r="C41" s="148">
        <v>1092</v>
      </c>
      <c r="D41" s="122">
        <v>337</v>
      </c>
      <c r="E41" s="122">
        <v>113</v>
      </c>
      <c r="F41" s="151">
        <f>SUM(D41:E41)</f>
        <v>450</v>
      </c>
      <c r="G41" s="152">
        <f>C41-F41</f>
        <v>642</v>
      </c>
      <c r="H41" s="128">
        <f>G41</f>
        <v>642</v>
      </c>
      <c r="I41" s="139">
        <v>113</v>
      </c>
      <c r="J41" s="129">
        <f>SUM(H41:I41)</f>
        <v>755</v>
      </c>
      <c r="K41" s="45"/>
      <c r="L41" s="71"/>
    </row>
    <row r="42" spans="1:12" ht="15.75" thickBot="1">
      <c r="A42" s="31" t="s">
        <v>17</v>
      </c>
      <c r="B42" s="44" t="s">
        <v>53</v>
      </c>
      <c r="C42" s="148">
        <v>126</v>
      </c>
      <c r="D42" s="122">
        <v>0</v>
      </c>
      <c r="E42" s="122">
        <v>0</v>
      </c>
      <c r="F42" s="151">
        <f>SUM(D42:E42)</f>
        <v>0</v>
      </c>
      <c r="G42" s="152">
        <f>C42-F42</f>
        <v>126</v>
      </c>
      <c r="H42" s="128">
        <f>G42</f>
        <v>126</v>
      </c>
      <c r="I42" s="161">
        <v>100</v>
      </c>
      <c r="J42" s="129">
        <f>SUM(H42:I42)</f>
        <v>226</v>
      </c>
      <c r="K42" s="45"/>
      <c r="L42" s="71"/>
    </row>
    <row r="43" spans="1:12" ht="15.75" thickBot="1">
      <c r="A43" s="75"/>
      <c r="B43" s="72"/>
      <c r="C43" s="6">
        <f aca="true" t="shared" si="11" ref="C43:J43">SUM(C41:C42)</f>
        <v>1218</v>
      </c>
      <c r="D43" s="7">
        <f t="shared" si="11"/>
        <v>337</v>
      </c>
      <c r="E43" s="7">
        <f t="shared" si="11"/>
        <v>113</v>
      </c>
      <c r="F43" s="7">
        <f t="shared" si="11"/>
        <v>450</v>
      </c>
      <c r="G43" s="8">
        <f t="shared" si="11"/>
        <v>768</v>
      </c>
      <c r="H43" s="9">
        <f t="shared" si="11"/>
        <v>768</v>
      </c>
      <c r="I43" s="10">
        <f t="shared" si="11"/>
        <v>213</v>
      </c>
      <c r="J43" s="11">
        <f t="shared" si="11"/>
        <v>981</v>
      </c>
      <c r="L43" s="2"/>
    </row>
    <row r="44" spans="1:12" ht="15">
      <c r="A44" s="75"/>
      <c r="B44" s="72"/>
      <c r="C44" s="75"/>
      <c r="D44" s="76"/>
      <c r="E44" s="76"/>
      <c r="F44" s="76"/>
      <c r="G44" s="72"/>
      <c r="H44" s="77"/>
      <c r="I44" s="78"/>
      <c r="J44" s="79"/>
      <c r="L44" s="76"/>
    </row>
    <row r="45" spans="1:12" ht="15.75" thickBot="1">
      <c r="A45" s="80"/>
      <c r="B45" s="81" t="s">
        <v>35</v>
      </c>
      <c r="C45" s="82">
        <f aca="true" t="shared" si="12" ref="C45:J45">+C39-C43</f>
        <v>8473</v>
      </c>
      <c r="D45" s="83">
        <f t="shared" si="12"/>
        <v>7774</v>
      </c>
      <c r="E45" s="83">
        <f t="shared" si="12"/>
        <v>387</v>
      </c>
      <c r="F45" s="83">
        <f t="shared" si="12"/>
        <v>8161</v>
      </c>
      <c r="G45" s="90">
        <f t="shared" si="12"/>
        <v>312</v>
      </c>
      <c r="H45" s="84">
        <f t="shared" si="12"/>
        <v>312</v>
      </c>
      <c r="I45" s="85">
        <f t="shared" si="12"/>
        <v>2730</v>
      </c>
      <c r="J45" s="86">
        <f t="shared" si="12"/>
        <v>3042</v>
      </c>
      <c r="L45" s="93"/>
    </row>
    <row r="46" spans="2:12" ht="15">
      <c r="B46" s="121"/>
      <c r="L46" s="76"/>
    </row>
    <row r="47" spans="2:12" ht="15">
      <c r="B47" s="121"/>
      <c r="L47" s="76"/>
    </row>
    <row r="49" spans="1:12" ht="24.75">
      <c r="A49" s="197" t="s">
        <v>85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</row>
    <row r="50" ht="15.75" thickBot="1"/>
    <row r="51" spans="1:11" ht="15">
      <c r="A51" s="64"/>
      <c r="B51" s="28"/>
      <c r="C51" s="29" t="s">
        <v>116</v>
      </c>
      <c r="D51" s="65"/>
      <c r="E51" s="65"/>
      <c r="F51" s="65"/>
      <c r="G51" s="66"/>
      <c r="H51" s="30" t="s">
        <v>127</v>
      </c>
      <c r="I51" s="67"/>
      <c r="J51" s="68"/>
      <c r="K51" s="45"/>
    </row>
    <row r="52" spans="1:12" ht="15">
      <c r="A52" s="31"/>
      <c r="B52" s="33"/>
      <c r="C52" s="31" t="s">
        <v>0</v>
      </c>
      <c r="D52" s="32" t="s">
        <v>1</v>
      </c>
      <c r="E52" s="32" t="s">
        <v>2</v>
      </c>
      <c r="F52" s="32" t="s">
        <v>3</v>
      </c>
      <c r="G52" s="33" t="s">
        <v>4</v>
      </c>
      <c r="H52" s="34" t="s">
        <v>5</v>
      </c>
      <c r="I52" s="35" t="s">
        <v>0</v>
      </c>
      <c r="J52" s="36" t="s">
        <v>3</v>
      </c>
      <c r="K52" s="45"/>
      <c r="L52" s="63"/>
    </row>
    <row r="53" spans="1:12" ht="15">
      <c r="A53" s="31"/>
      <c r="B53" s="33" t="s">
        <v>6</v>
      </c>
      <c r="C53" s="31" t="s">
        <v>7</v>
      </c>
      <c r="D53" s="32" t="s">
        <v>129</v>
      </c>
      <c r="E53" s="103">
        <v>43555</v>
      </c>
      <c r="F53" s="32" t="s">
        <v>7</v>
      </c>
      <c r="G53" s="33" t="s">
        <v>8</v>
      </c>
      <c r="H53" s="34" t="s">
        <v>9</v>
      </c>
      <c r="I53" s="35" t="s">
        <v>7</v>
      </c>
      <c r="J53" s="36" t="s">
        <v>10</v>
      </c>
      <c r="K53" s="63"/>
      <c r="L53" s="63"/>
    </row>
    <row r="54" spans="1:12" ht="15">
      <c r="A54" s="31"/>
      <c r="B54" s="37" t="s">
        <v>36</v>
      </c>
      <c r="C54" s="38"/>
      <c r="D54" s="39" t="s">
        <v>11</v>
      </c>
      <c r="E54" s="39" t="s">
        <v>11</v>
      </c>
      <c r="F54" s="39" t="s">
        <v>11</v>
      </c>
      <c r="G54" s="40" t="s">
        <v>11</v>
      </c>
      <c r="H54" s="41" t="s">
        <v>11</v>
      </c>
      <c r="I54" s="42" t="s">
        <v>11</v>
      </c>
      <c r="J54" s="43" t="s">
        <v>11</v>
      </c>
      <c r="K54" s="45"/>
      <c r="L54" s="69"/>
    </row>
    <row r="55" spans="1:12" ht="15">
      <c r="A55" s="31" t="s">
        <v>16</v>
      </c>
      <c r="B55" s="44" t="s">
        <v>62</v>
      </c>
      <c r="C55" s="148">
        <v>4466</v>
      </c>
      <c r="D55" s="122">
        <v>4466</v>
      </c>
      <c r="E55" s="153">
        <v>0</v>
      </c>
      <c r="F55" s="148">
        <f>SUM(D55:E55)</f>
        <v>4466</v>
      </c>
      <c r="G55" s="154">
        <f>C55-F55</f>
        <v>0</v>
      </c>
      <c r="H55" s="128">
        <f>G55</f>
        <v>0</v>
      </c>
      <c r="I55" s="139">
        <v>4300</v>
      </c>
      <c r="J55" s="129">
        <f>SUM(H55:I55)</f>
        <v>4300</v>
      </c>
      <c r="K55" s="45"/>
      <c r="L55" s="71"/>
    </row>
    <row r="56" spans="1:12" ht="15.75" thickBot="1">
      <c r="A56" s="31" t="s">
        <v>17</v>
      </c>
      <c r="B56" s="44" t="s">
        <v>60</v>
      </c>
      <c r="C56" s="160">
        <v>600</v>
      </c>
      <c r="D56" s="122">
        <v>420</v>
      </c>
      <c r="E56" s="122">
        <v>180</v>
      </c>
      <c r="F56" s="151">
        <f>SUM(D56:E56)</f>
        <v>600</v>
      </c>
      <c r="G56" s="152">
        <f>C56-F56</f>
        <v>0</v>
      </c>
      <c r="H56" s="128">
        <f>G56</f>
        <v>0</v>
      </c>
      <c r="I56" s="139">
        <v>700</v>
      </c>
      <c r="J56" s="129">
        <f>SUM(H56:I56)</f>
        <v>700</v>
      </c>
      <c r="K56" s="45"/>
      <c r="L56" s="125"/>
    </row>
    <row r="57" spans="1:12" ht="15.75" thickBot="1">
      <c r="A57" s="31"/>
      <c r="B57" s="76"/>
      <c r="C57" s="56">
        <f aca="true" t="shared" si="13" ref="C57:J57">SUM(C55:C56)</f>
        <v>5066</v>
      </c>
      <c r="D57" s="7">
        <f t="shared" si="13"/>
        <v>4886</v>
      </c>
      <c r="E57" s="7">
        <f t="shared" si="13"/>
        <v>180</v>
      </c>
      <c r="F57" s="7">
        <f t="shared" si="13"/>
        <v>5066</v>
      </c>
      <c r="G57" s="61">
        <f t="shared" si="13"/>
        <v>0</v>
      </c>
      <c r="H57" s="9">
        <f t="shared" si="13"/>
        <v>0</v>
      </c>
      <c r="I57" s="10">
        <f t="shared" si="13"/>
        <v>5000</v>
      </c>
      <c r="J57" s="11">
        <f t="shared" si="13"/>
        <v>5000</v>
      </c>
      <c r="K57" s="45"/>
      <c r="L57" s="127"/>
    </row>
    <row r="58" spans="1:12" ht="15">
      <c r="A58" s="31"/>
      <c r="C58" s="12"/>
      <c r="D58" s="2"/>
      <c r="E58" s="2"/>
      <c r="F58" s="2"/>
      <c r="G58" s="3"/>
      <c r="H58" s="13"/>
      <c r="I58" s="14"/>
      <c r="J58" s="5"/>
      <c r="K58" s="45"/>
      <c r="L58" s="88"/>
    </row>
    <row r="59" spans="1:12" ht="15">
      <c r="A59" s="31" t="s">
        <v>16</v>
      </c>
      <c r="B59" s="102" t="s">
        <v>99</v>
      </c>
      <c r="C59" s="54"/>
      <c r="D59" s="1"/>
      <c r="E59" s="1"/>
      <c r="F59" s="2"/>
      <c r="G59" s="3"/>
      <c r="H59" s="15"/>
      <c r="I59" s="4"/>
      <c r="J59" s="5"/>
      <c r="K59" s="45"/>
      <c r="L59" s="125"/>
    </row>
    <row r="60" spans="1:12" ht="15">
      <c r="A60" s="31"/>
      <c r="B60" s="120" t="s">
        <v>62</v>
      </c>
      <c r="C60" s="54">
        <v>0</v>
      </c>
      <c r="D60" s="122">
        <v>0</v>
      </c>
      <c r="E60" s="122">
        <v>0</v>
      </c>
      <c r="F60" s="151">
        <f>SUM(D60:E60)</f>
        <v>0</v>
      </c>
      <c r="G60" s="152">
        <v>0</v>
      </c>
      <c r="H60" s="128">
        <v>0</v>
      </c>
      <c r="I60" s="139">
        <v>0</v>
      </c>
      <c r="J60" s="5">
        <v>0</v>
      </c>
      <c r="L60" s="125"/>
    </row>
    <row r="61" spans="1:12" ht="15.75" thickBot="1">
      <c r="A61" s="31"/>
      <c r="B61" s="120" t="s">
        <v>100</v>
      </c>
      <c r="C61" s="54">
        <v>0</v>
      </c>
      <c r="D61" s="122">
        <v>0</v>
      </c>
      <c r="E61" s="122">
        <v>0</v>
      </c>
      <c r="F61" s="151">
        <v>0</v>
      </c>
      <c r="G61" s="152">
        <v>0</v>
      </c>
      <c r="H61" s="128">
        <v>0</v>
      </c>
      <c r="I61" s="139">
        <v>0</v>
      </c>
      <c r="J61" s="5">
        <v>0</v>
      </c>
      <c r="K61" s="45"/>
      <c r="L61" s="125"/>
    </row>
    <row r="62" spans="1:12" ht="15.75" thickBot="1">
      <c r="A62" s="75"/>
      <c r="B62" s="72"/>
      <c r="C62" s="7">
        <v>0</v>
      </c>
      <c r="D62" s="7">
        <f>SUM(D60:D61)</f>
        <v>0</v>
      </c>
      <c r="E62" s="7">
        <f aca="true" t="shared" si="14" ref="E62:J62">SUM(E59:E59)</f>
        <v>0</v>
      </c>
      <c r="F62" s="7">
        <f t="shared" si="14"/>
        <v>0</v>
      </c>
      <c r="G62" s="7">
        <v>0</v>
      </c>
      <c r="H62" s="7">
        <f t="shared" si="14"/>
        <v>0</v>
      </c>
      <c r="I62" s="10">
        <f t="shared" si="14"/>
        <v>0</v>
      </c>
      <c r="J62" s="7">
        <f t="shared" si="14"/>
        <v>0</v>
      </c>
      <c r="L62" s="2"/>
    </row>
    <row r="63" spans="1:12" ht="15">
      <c r="A63" s="75"/>
      <c r="B63" s="72"/>
      <c r="C63" s="75"/>
      <c r="D63" s="76"/>
      <c r="E63" s="76"/>
      <c r="F63" s="76"/>
      <c r="G63" s="72"/>
      <c r="H63" s="77"/>
      <c r="I63" s="78"/>
      <c r="J63" s="79"/>
      <c r="L63" s="76"/>
    </row>
    <row r="64" spans="1:12" ht="15.75" thickBot="1">
      <c r="A64" s="80"/>
      <c r="B64" s="81" t="s">
        <v>35</v>
      </c>
      <c r="C64" s="82">
        <f>+C57-C62</f>
        <v>5066</v>
      </c>
      <c r="D64" s="83">
        <f>+D57-D62</f>
        <v>4886</v>
      </c>
      <c r="E64" s="83">
        <f>+E57-E62</f>
        <v>180</v>
      </c>
      <c r="F64" s="83">
        <f>SUM(D64+E64)</f>
        <v>5066</v>
      </c>
      <c r="G64" s="90">
        <f>SUM(C64-F64)</f>
        <v>0</v>
      </c>
      <c r="H64" s="84">
        <v>0</v>
      </c>
      <c r="I64" s="85">
        <f>+I57-I62</f>
        <v>5000</v>
      </c>
      <c r="J64" s="86">
        <f>SUM(H64+I64)</f>
        <v>5000</v>
      </c>
      <c r="L64" s="93"/>
    </row>
    <row r="65" spans="2:12" ht="15">
      <c r="B65" s="146"/>
      <c r="L65" s="76"/>
    </row>
    <row r="66" spans="2:12" ht="15">
      <c r="B66" s="121"/>
      <c r="D66" s="2"/>
      <c r="E66" s="76"/>
      <c r="F66" s="76"/>
      <c r="L66" s="76"/>
    </row>
    <row r="67" spans="4:6" ht="15">
      <c r="D67" s="76"/>
      <c r="E67" s="76"/>
      <c r="F67" s="2"/>
    </row>
    <row r="68" spans="1:12" ht="24.75">
      <c r="A68" s="195" t="s">
        <v>86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</row>
    <row r="69" spans="1:11" ht="15.75" thickBot="1">
      <c r="A69" s="63"/>
      <c r="K69" s="45"/>
    </row>
    <row r="70" spans="1:11" ht="15">
      <c r="A70" s="64"/>
      <c r="B70" s="28"/>
      <c r="C70" s="29" t="s">
        <v>116</v>
      </c>
      <c r="D70" s="65"/>
      <c r="E70" s="65"/>
      <c r="F70" s="65"/>
      <c r="G70" s="66"/>
      <c r="H70" s="30" t="s">
        <v>127</v>
      </c>
      <c r="I70" s="67"/>
      <c r="J70" s="68"/>
      <c r="K70" s="45"/>
    </row>
    <row r="71" spans="1:12" ht="15">
      <c r="A71" s="31"/>
      <c r="B71" s="33"/>
      <c r="C71" s="31" t="s">
        <v>0</v>
      </c>
      <c r="D71" s="32" t="s">
        <v>1</v>
      </c>
      <c r="E71" s="32" t="s">
        <v>2</v>
      </c>
      <c r="F71" s="32" t="s">
        <v>3</v>
      </c>
      <c r="G71" s="33" t="s">
        <v>4</v>
      </c>
      <c r="H71" s="34" t="s">
        <v>5</v>
      </c>
      <c r="I71" s="35" t="s">
        <v>0</v>
      </c>
      <c r="J71" s="36" t="s">
        <v>3</v>
      </c>
      <c r="K71" s="45"/>
      <c r="L71" s="63"/>
    </row>
    <row r="72" spans="1:12" ht="15">
      <c r="A72" s="31"/>
      <c r="B72" s="33" t="s">
        <v>6</v>
      </c>
      <c r="C72" s="31" t="s">
        <v>7</v>
      </c>
      <c r="D72" s="32" t="s">
        <v>129</v>
      </c>
      <c r="E72" s="103">
        <v>43555</v>
      </c>
      <c r="F72" s="32" t="s">
        <v>7</v>
      </c>
      <c r="G72" s="33" t="s">
        <v>8</v>
      </c>
      <c r="H72" s="34" t="s">
        <v>9</v>
      </c>
      <c r="I72" s="35" t="s">
        <v>7</v>
      </c>
      <c r="J72" s="36" t="s">
        <v>10</v>
      </c>
      <c r="K72" s="63"/>
      <c r="L72" s="63"/>
    </row>
    <row r="73" spans="1:12" ht="15">
      <c r="A73" s="31"/>
      <c r="B73" s="37" t="s">
        <v>36</v>
      </c>
      <c r="C73" s="38" t="s">
        <v>11</v>
      </c>
      <c r="D73" s="39" t="s">
        <v>11</v>
      </c>
      <c r="E73" s="39" t="s">
        <v>11</v>
      </c>
      <c r="F73" s="39" t="s">
        <v>11</v>
      </c>
      <c r="G73" s="40" t="s">
        <v>11</v>
      </c>
      <c r="H73" s="41" t="s">
        <v>11</v>
      </c>
      <c r="I73" s="42" t="s">
        <v>11</v>
      </c>
      <c r="J73" s="43" t="s">
        <v>11</v>
      </c>
      <c r="K73" s="45"/>
      <c r="L73" s="69"/>
    </row>
    <row r="74" spans="1:12" ht="15">
      <c r="A74" s="31" t="s">
        <v>71</v>
      </c>
      <c r="B74" s="101" t="s">
        <v>72</v>
      </c>
      <c r="C74" s="70">
        <v>422</v>
      </c>
      <c r="D74" s="122">
        <v>255</v>
      </c>
      <c r="E74" s="122">
        <v>0</v>
      </c>
      <c r="F74" s="151">
        <f>SUM(D74:E74)</f>
        <v>255</v>
      </c>
      <c r="G74" s="152">
        <f>C74-F74</f>
        <v>167</v>
      </c>
      <c r="H74" s="128">
        <f aca="true" t="shared" si="15" ref="H74:H80">G74</f>
        <v>167</v>
      </c>
      <c r="I74" s="139">
        <v>300</v>
      </c>
      <c r="J74" s="129">
        <f>SUM(H74:I74)</f>
        <v>467</v>
      </c>
      <c r="K74" s="45"/>
      <c r="L74" s="71"/>
    </row>
    <row r="75" spans="1:12" ht="15">
      <c r="A75" s="31" t="s">
        <v>17</v>
      </c>
      <c r="B75" s="44" t="s">
        <v>37</v>
      </c>
      <c r="C75" s="70">
        <v>110</v>
      </c>
      <c r="D75" s="122">
        <v>0</v>
      </c>
      <c r="E75" s="122">
        <v>0</v>
      </c>
      <c r="F75" s="151">
        <f aca="true" t="shared" si="16" ref="F75:F80">SUM(D75:E75)</f>
        <v>0</v>
      </c>
      <c r="G75" s="152">
        <f aca="true" t="shared" si="17" ref="G75:G80">C75-F75</f>
        <v>110</v>
      </c>
      <c r="H75" s="128">
        <f t="shared" si="15"/>
        <v>110</v>
      </c>
      <c r="I75" s="139">
        <v>0</v>
      </c>
      <c r="J75" s="129">
        <f aca="true" t="shared" si="18" ref="J75:J80">SUM(H75:I75)</f>
        <v>110</v>
      </c>
      <c r="K75" s="45"/>
      <c r="L75" s="71"/>
    </row>
    <row r="76" spans="1:12" ht="15">
      <c r="A76" s="31" t="s">
        <v>18</v>
      </c>
      <c r="B76" s="44" t="s">
        <v>65</v>
      </c>
      <c r="C76" s="70">
        <v>200</v>
      </c>
      <c r="D76" s="122">
        <v>0</v>
      </c>
      <c r="E76" s="153">
        <v>0</v>
      </c>
      <c r="F76" s="151">
        <f t="shared" si="16"/>
        <v>0</v>
      </c>
      <c r="G76" s="152">
        <f t="shared" si="17"/>
        <v>200</v>
      </c>
      <c r="H76" s="128">
        <f t="shared" si="15"/>
        <v>200</v>
      </c>
      <c r="I76" s="139">
        <v>0</v>
      </c>
      <c r="J76" s="129">
        <f t="shared" si="18"/>
        <v>200</v>
      </c>
      <c r="K76" s="45"/>
      <c r="L76" s="71"/>
    </row>
    <row r="77" spans="1:12" ht="15">
      <c r="A77" s="31" t="s">
        <v>12</v>
      </c>
      <c r="B77" s="44" t="s">
        <v>38</v>
      </c>
      <c r="C77" s="70">
        <v>10</v>
      </c>
      <c r="D77" s="122">
        <v>10</v>
      </c>
      <c r="E77" s="122">
        <v>0</v>
      </c>
      <c r="F77" s="151">
        <f t="shared" si="16"/>
        <v>10</v>
      </c>
      <c r="G77" s="152">
        <f t="shared" si="17"/>
        <v>0</v>
      </c>
      <c r="H77" s="128">
        <f t="shared" si="15"/>
        <v>0</v>
      </c>
      <c r="I77" s="139">
        <v>0</v>
      </c>
      <c r="J77" s="129">
        <f t="shared" si="18"/>
        <v>0</v>
      </c>
      <c r="K77" s="45"/>
      <c r="L77" s="71"/>
    </row>
    <row r="78" spans="1:12" ht="15">
      <c r="A78" s="31" t="s">
        <v>14</v>
      </c>
      <c r="B78" s="44" t="s">
        <v>58</v>
      </c>
      <c r="C78" s="70">
        <v>33</v>
      </c>
      <c r="D78" s="122">
        <v>0</v>
      </c>
      <c r="E78" s="122">
        <v>0</v>
      </c>
      <c r="F78" s="151">
        <f t="shared" si="16"/>
        <v>0</v>
      </c>
      <c r="G78" s="152">
        <f t="shared" si="17"/>
        <v>33</v>
      </c>
      <c r="H78" s="128">
        <f t="shared" si="15"/>
        <v>33</v>
      </c>
      <c r="I78" s="139">
        <v>0</v>
      </c>
      <c r="J78" s="129">
        <f t="shared" si="18"/>
        <v>33</v>
      </c>
      <c r="K78" s="45"/>
      <c r="L78" s="71"/>
    </row>
    <row r="79" spans="1:12" ht="15">
      <c r="A79" s="31" t="s">
        <v>19</v>
      </c>
      <c r="B79" s="44" t="s">
        <v>64</v>
      </c>
      <c r="C79" s="70">
        <v>300</v>
      </c>
      <c r="D79" s="122">
        <v>0</v>
      </c>
      <c r="E79" s="122">
        <v>0</v>
      </c>
      <c r="F79" s="151">
        <f t="shared" si="16"/>
        <v>0</v>
      </c>
      <c r="G79" s="152">
        <f t="shared" si="17"/>
        <v>300</v>
      </c>
      <c r="H79" s="128">
        <f t="shared" si="15"/>
        <v>300</v>
      </c>
      <c r="I79" s="139">
        <v>100</v>
      </c>
      <c r="J79" s="129">
        <f t="shared" si="18"/>
        <v>400</v>
      </c>
      <c r="K79" s="45"/>
      <c r="L79" s="71"/>
    </row>
    <row r="80" spans="1:12" ht="15.75" thickBot="1">
      <c r="A80" s="31" t="s">
        <v>20</v>
      </c>
      <c r="B80" s="44" t="s">
        <v>39</v>
      </c>
      <c r="C80" s="70">
        <v>150</v>
      </c>
      <c r="D80" s="122">
        <v>1030</v>
      </c>
      <c r="E80" s="122">
        <v>0</v>
      </c>
      <c r="F80" s="151">
        <f t="shared" si="16"/>
        <v>1030</v>
      </c>
      <c r="G80" s="152">
        <f t="shared" si="17"/>
        <v>-880</v>
      </c>
      <c r="H80" s="128">
        <f t="shared" si="15"/>
        <v>-880</v>
      </c>
      <c r="I80" s="139">
        <v>1100</v>
      </c>
      <c r="J80" s="129">
        <f t="shared" si="18"/>
        <v>220</v>
      </c>
      <c r="K80" s="45"/>
      <c r="L80" s="71"/>
    </row>
    <row r="81" spans="1:12" ht="15.75" thickBot="1">
      <c r="A81" s="31"/>
      <c r="B81" s="72"/>
      <c r="C81" s="9">
        <f aca="true" t="shared" si="19" ref="C81:J81">SUM(C74:C80)</f>
        <v>1225</v>
      </c>
      <c r="D81" s="159">
        <f t="shared" si="19"/>
        <v>1295</v>
      </c>
      <c r="E81" s="159">
        <f t="shared" si="19"/>
        <v>0</v>
      </c>
      <c r="F81" s="159">
        <f t="shared" si="19"/>
        <v>1295</v>
      </c>
      <c r="G81" s="159">
        <f t="shared" si="19"/>
        <v>-70</v>
      </c>
      <c r="H81" s="159">
        <f t="shared" si="19"/>
        <v>-70</v>
      </c>
      <c r="I81" s="142">
        <f t="shared" si="19"/>
        <v>1500</v>
      </c>
      <c r="J81" s="143">
        <f t="shared" si="19"/>
        <v>1430</v>
      </c>
      <c r="K81" s="45"/>
      <c r="L81" s="2"/>
    </row>
    <row r="82" spans="1:12" ht="15">
      <c r="A82" s="31"/>
      <c r="B82" s="46" t="s">
        <v>33</v>
      </c>
      <c r="C82" s="53"/>
      <c r="D82" s="151"/>
      <c r="E82" s="151"/>
      <c r="F82" s="151"/>
      <c r="G82" s="152"/>
      <c r="H82" s="174"/>
      <c r="I82" s="144"/>
      <c r="J82" s="129"/>
      <c r="K82" s="45"/>
      <c r="L82" s="125"/>
    </row>
    <row r="83" spans="1:12" ht="15">
      <c r="A83" s="31" t="s">
        <v>16</v>
      </c>
      <c r="B83" s="44" t="s">
        <v>40</v>
      </c>
      <c r="C83" s="70">
        <v>417</v>
      </c>
      <c r="D83" s="122">
        <v>608</v>
      </c>
      <c r="E83" s="122">
        <v>0</v>
      </c>
      <c r="F83" s="151">
        <f>SUM(D83:E83)</f>
        <v>608</v>
      </c>
      <c r="G83" s="152">
        <f>C83-F83</f>
        <v>-191</v>
      </c>
      <c r="H83" s="128">
        <f>G83</f>
        <v>-191</v>
      </c>
      <c r="I83" s="139">
        <v>650</v>
      </c>
      <c r="J83" s="129">
        <f>SUM(H83:I83)</f>
        <v>459</v>
      </c>
      <c r="K83" s="45"/>
      <c r="L83" s="125"/>
    </row>
    <row r="84" spans="1:12" ht="15.75" thickBot="1">
      <c r="A84" s="31"/>
      <c r="B84" s="44"/>
      <c r="C84" s="99"/>
      <c r="D84" s="1"/>
      <c r="E84" s="122"/>
      <c r="F84" s="151"/>
      <c r="G84" s="152"/>
      <c r="H84" s="128"/>
      <c r="I84" s="139"/>
      <c r="J84" s="129"/>
      <c r="K84" s="45"/>
      <c r="L84" s="125"/>
    </row>
    <row r="85" spans="1:12" ht="15.75" thickBot="1">
      <c r="A85" s="75"/>
      <c r="B85" s="72"/>
      <c r="C85" s="6">
        <f aca="true" t="shared" si="20" ref="C85:J85">SUM(C83:C84)</f>
        <v>417</v>
      </c>
      <c r="D85" s="7">
        <f t="shared" si="20"/>
        <v>608</v>
      </c>
      <c r="E85" s="7">
        <f t="shared" si="20"/>
        <v>0</v>
      </c>
      <c r="F85" s="7">
        <f t="shared" si="20"/>
        <v>608</v>
      </c>
      <c r="G85" s="8">
        <f t="shared" si="20"/>
        <v>-191</v>
      </c>
      <c r="H85" s="9">
        <f t="shared" si="20"/>
        <v>-191</v>
      </c>
      <c r="I85" s="9">
        <f t="shared" si="20"/>
        <v>650</v>
      </c>
      <c r="J85" s="11">
        <f t="shared" si="20"/>
        <v>459</v>
      </c>
      <c r="L85" s="2"/>
    </row>
    <row r="86" spans="1:12" ht="15">
      <c r="A86" s="75"/>
      <c r="B86" s="72"/>
      <c r="C86" s="75"/>
      <c r="D86" s="76"/>
      <c r="E86" s="76"/>
      <c r="F86" s="76"/>
      <c r="G86" s="72"/>
      <c r="H86" s="77"/>
      <c r="I86" s="78"/>
      <c r="J86" s="79"/>
      <c r="L86" s="76"/>
    </row>
    <row r="87" spans="1:12" ht="15.75" thickBot="1">
      <c r="A87" s="80"/>
      <c r="B87" s="81" t="s">
        <v>35</v>
      </c>
      <c r="C87" s="82">
        <f aca="true" t="shared" si="21" ref="C87:J87">+C81-C85</f>
        <v>808</v>
      </c>
      <c r="D87" s="83">
        <f t="shared" si="21"/>
        <v>687</v>
      </c>
      <c r="E87" s="83">
        <f t="shared" si="21"/>
        <v>0</v>
      </c>
      <c r="F87" s="83">
        <f t="shared" si="21"/>
        <v>687</v>
      </c>
      <c r="G87" s="90">
        <f t="shared" si="21"/>
        <v>121</v>
      </c>
      <c r="H87" s="84">
        <f t="shared" si="21"/>
        <v>121</v>
      </c>
      <c r="I87" s="85">
        <f t="shared" si="21"/>
        <v>850</v>
      </c>
      <c r="J87" s="86">
        <f t="shared" si="21"/>
        <v>971</v>
      </c>
      <c r="L87" s="93"/>
    </row>
    <row r="88" spans="1:12" ht="15">
      <c r="A88" s="76"/>
      <c r="B88" s="89"/>
      <c r="C88" s="93"/>
      <c r="D88" s="93"/>
      <c r="E88" s="93"/>
      <c r="F88" s="93"/>
      <c r="G88" s="93"/>
      <c r="H88" s="94"/>
      <c r="I88" s="94"/>
      <c r="J88" s="94"/>
      <c r="L88" s="93"/>
    </row>
  </sheetData>
  <sheetProtection/>
  <mergeCells count="4">
    <mergeCell ref="A1:L1"/>
    <mergeCell ref="A26:L26"/>
    <mergeCell ref="A49:L49"/>
    <mergeCell ref="A68:L68"/>
  </mergeCells>
  <printOptions horizontalCentered="1"/>
  <pageMargins left="0.7480314960629921" right="0.7480314960629921" top="0.7480314960629921" bottom="0.7480314960629921" header="0.5118110236220472" footer="0.5118110236220472"/>
  <pageSetup firstPageNumber="1" useFirstPageNumber="1" fitToHeight="1" fitToWidth="1" horizontalDpi="300" verticalDpi="300" orientation="portrait" paperSize="9" scale="63" r:id="rId1"/>
  <headerFooter alignWithMargins="0">
    <oddHeader>&amp;L&amp;"Times New Roman,Bold"ADDERBURY PARISH COUNCIL&amp;R&amp;"Times New Roman,Bold"2018/2019
</oddHeader>
    <oddFooter xml:space="preserve">&amp;L&amp;10Filename:  &amp;F&amp;CPage 2&amp;R&amp;10Date: &amp;D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E18"/>
  <sheetViews>
    <sheetView tabSelected="1" zoomScalePageLayoutView="0" workbookViewId="0" topLeftCell="A5">
      <selection activeCell="B11" sqref="B11"/>
    </sheetView>
  </sheetViews>
  <sheetFormatPr defaultColWidth="9.00390625" defaultRowHeight="15.75"/>
  <cols>
    <col min="1" max="1" width="37.00390625" style="0" customWidth="1"/>
  </cols>
  <sheetData>
    <row r="3" spans="1:5" ht="49.5" customHeight="1">
      <c r="A3" s="198" t="s">
        <v>150</v>
      </c>
      <c r="B3" s="199"/>
      <c r="C3" s="199"/>
      <c r="D3" s="192"/>
      <c r="E3" s="192"/>
    </row>
    <row r="4" spans="1:3" ht="142.5" customHeight="1">
      <c r="A4" s="198" t="s">
        <v>151</v>
      </c>
      <c r="B4" s="199"/>
      <c r="C4" s="199"/>
    </row>
    <row r="5" ht="15.75" thickBot="1">
      <c r="A5" s="180"/>
    </row>
    <row r="6" spans="1:5" ht="30" thickBot="1">
      <c r="A6" s="181" t="s">
        <v>152</v>
      </c>
      <c r="B6" s="182" t="s">
        <v>153</v>
      </c>
      <c r="C6" s="182" t="s">
        <v>154</v>
      </c>
      <c r="D6" s="182" t="s">
        <v>155</v>
      </c>
      <c r="E6" s="182" t="s">
        <v>156</v>
      </c>
    </row>
    <row r="7" spans="1:5" ht="15.75" thickBot="1">
      <c r="A7" s="183" t="s">
        <v>157</v>
      </c>
      <c r="B7" s="184"/>
      <c r="C7" s="185">
        <v>48350</v>
      </c>
      <c r="D7" s="185">
        <v>47007</v>
      </c>
      <c r="E7" s="186">
        <v>0.029</v>
      </c>
    </row>
    <row r="8" spans="1:5" ht="15.75" thickBot="1">
      <c r="A8" s="183" t="s">
        <v>158</v>
      </c>
      <c r="B8" s="184"/>
      <c r="C8" s="187">
        <v>1321.3</v>
      </c>
      <c r="D8" s="187">
        <v>1306</v>
      </c>
      <c r="E8" s="186">
        <v>0.012</v>
      </c>
    </row>
    <row r="9" spans="1:5" ht="15.75" thickBot="1">
      <c r="A9" s="183" t="s">
        <v>159</v>
      </c>
      <c r="B9" s="184"/>
      <c r="C9" s="188"/>
      <c r="D9" s="188"/>
      <c r="E9" s="188"/>
    </row>
    <row r="10" spans="1:5" ht="15.75" thickBot="1">
      <c r="A10" s="189" t="s">
        <v>160</v>
      </c>
      <c r="B10" s="193" t="s">
        <v>175</v>
      </c>
      <c r="C10" s="190">
        <v>24.39</v>
      </c>
      <c r="D10" s="190">
        <v>23.99</v>
      </c>
      <c r="E10" s="191">
        <v>0.017</v>
      </c>
    </row>
    <row r="11" spans="1:5" ht="15.75" thickBot="1">
      <c r="A11" s="189" t="s">
        <v>161</v>
      </c>
      <c r="B11" s="193" t="s">
        <v>174</v>
      </c>
      <c r="C11" s="190">
        <v>28.46</v>
      </c>
      <c r="D11" s="190">
        <v>27.99</v>
      </c>
      <c r="E11" s="191">
        <v>0.017</v>
      </c>
    </row>
    <row r="12" spans="1:5" ht="15.75" thickBot="1">
      <c r="A12" s="189" t="s">
        <v>162</v>
      </c>
      <c r="B12" s="193" t="s">
        <v>173</v>
      </c>
      <c r="C12" s="190">
        <v>32.53</v>
      </c>
      <c r="D12" s="190">
        <v>31.99</v>
      </c>
      <c r="E12" s="191">
        <v>0.017</v>
      </c>
    </row>
    <row r="13" spans="1:5" ht="15.75" thickBot="1">
      <c r="A13" s="189" t="s">
        <v>163</v>
      </c>
      <c r="B13" s="193" t="s">
        <v>168</v>
      </c>
      <c r="C13" s="190">
        <v>36.59</v>
      </c>
      <c r="D13" s="190">
        <v>35.99</v>
      </c>
      <c r="E13" s="191">
        <v>0.017</v>
      </c>
    </row>
    <row r="14" spans="1:5" ht="15.75" thickBot="1">
      <c r="A14" s="189" t="s">
        <v>164</v>
      </c>
      <c r="B14" s="193" t="s">
        <v>169</v>
      </c>
      <c r="C14" s="190">
        <v>44.72</v>
      </c>
      <c r="D14" s="190">
        <v>43.99</v>
      </c>
      <c r="E14" s="191">
        <v>0.017</v>
      </c>
    </row>
    <row r="15" spans="1:5" ht="15.75" thickBot="1">
      <c r="A15" s="189" t="s">
        <v>165</v>
      </c>
      <c r="B15" s="193" t="s">
        <v>170</v>
      </c>
      <c r="C15" s="190">
        <v>52.86</v>
      </c>
      <c r="D15" s="190">
        <v>51.99</v>
      </c>
      <c r="E15" s="191">
        <v>0.017</v>
      </c>
    </row>
    <row r="16" spans="1:5" ht="15.75" thickBot="1">
      <c r="A16" s="189" t="s">
        <v>166</v>
      </c>
      <c r="B16" s="193" t="s">
        <v>171</v>
      </c>
      <c r="C16" s="190">
        <v>60.99</v>
      </c>
      <c r="D16" s="190">
        <v>59.99</v>
      </c>
      <c r="E16" s="191">
        <v>0.017</v>
      </c>
    </row>
    <row r="17" spans="1:5" ht="15.75" thickBot="1">
      <c r="A17" s="189" t="s">
        <v>167</v>
      </c>
      <c r="B17" s="193" t="s">
        <v>172</v>
      </c>
      <c r="C17" s="190">
        <v>73.19</v>
      </c>
      <c r="D17" s="190">
        <v>71.99</v>
      </c>
      <c r="E17" s="191">
        <v>0.017</v>
      </c>
    </row>
    <row r="18" ht="15">
      <c r="A18" s="180"/>
    </row>
  </sheetData>
  <sheetProtection/>
  <mergeCells count="2">
    <mergeCell ref="A4:C4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 R Mitchell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R Mitchell</dc:creator>
  <cp:keywords/>
  <dc:description/>
  <cp:lastModifiedBy>Adderbury Parish Council</cp:lastModifiedBy>
  <cp:lastPrinted>2015-12-12T12:31:20Z</cp:lastPrinted>
  <dcterms:created xsi:type="dcterms:W3CDTF">1998-11-22T14:02:01Z</dcterms:created>
  <dcterms:modified xsi:type="dcterms:W3CDTF">2019-01-16T11:59:33Z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